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430e17445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7596dc0cdde480e"/>
    <x:sheet xmlns:r="http://schemas.openxmlformats.org/officeDocument/2006/relationships" name="One Payment" sheetId="2" r:id="R81df0070dcc14768"/>
    <x:sheet xmlns:r="http://schemas.openxmlformats.org/officeDocument/2006/relationships" name="Monthly Plan" sheetId="3" r:id="R1641b0c8860943fe"/>
    <x:sheet xmlns:r="http://schemas.openxmlformats.org/officeDocument/2006/relationships" name="Refund Check" sheetId="4" r:id="R332e03ccc6174c14"/>
    <x:sheet xmlns:r="http://schemas.openxmlformats.org/officeDocument/2006/relationships" name="Match Settlement" sheetId="5" r:id="R1963843df84d4350"/>
    <x:sheet xmlns:r="http://schemas.openxmlformats.org/officeDocument/2006/relationships" name="Account Checklist" sheetId="6" r:id="R89d448ed99db4f8f"/>
    <x:sheet xmlns:r="http://schemas.openxmlformats.org/officeDocument/2006/relationships" name="Sources" sheetId="7" r:id="R0cefe2acdfa94d4e"/>
  </x:sheets>
</x:workbook>
</file>

<file path=xl/comments1.xml><?xml version="1.0" encoding="utf-8"?>
<x:comments xmlns:x="http://schemas.openxmlformats.org/spreadsheetml/2006/main">
  <x:authors>
    <x:author>tc={15909693-ACF7-AE60-3FDE-B20970B2F25D}</x:author>
  </x:authors>
  <x:commentList>
    <x:comment ref="A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Bookkeeping planning tool; see Sources for current source URLs.</x:t>
        </x:r>
      </x:text>
    </x:comment>
  </x:commentList>
</x:comments>
</file>

<file path=xl/comments2.xml><?xml version="1.0" encoding="utf-8"?>
<x:comments xmlns:x="http://schemas.openxmlformats.org/spreadsheetml/2006/main">
  <x:authors>
    <x:author>tc={99CF2758-6155-40DB-17C2-7F25A97F1BB2}</x:author>
    <x:author>tc={430AD84C-BAB3-8051-EBCB-B6EB3E3CC65A}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Standard reference: https://razorpay.com/pricing/ — actual method/account rates can differ. Checked 27 September 2026.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Razorpay fee-tax explanation: https://razorpay.com/solutions/e-commerce/ — 18% on its fee, not another 18% on the whole payment. Checked 27 September 2026.</x:t>
        </x:r>
      </x:text>
    </x:comment>
  </x:commentList>
</x:comments>
</file>

<file path=xl/comments3.xml><?xml version="1.0" encoding="utf-8"?>
<x:comments xmlns:x="http://schemas.openxmlformats.org/spreadsheetml/2006/main">
  <x:authors>
    <x:author>tc={E2951E67-BBD1-EB9B-3071-EFFADEFA9656}</x:author>
    <x:author>tc={4C0CB081-05AA-639C-19C7-48261B0507F5}</x:author>
    <x:author>tc={F8F8718E-661C-D614-B3F1-B5DF51F09DCD}</x:author>
    <x:author>tc={C7876E7D-CFD3-B5B3-3B23-51474E83985C}</x:author>
  </x:authors>
  <x:commentList>
    <x:comment ref="C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Reference only: https://razorpay.com/pricing/ — 2% standard; actual method/account terms control.</x:t>
        </x:r>
      </x:text>
    </x:comment>
    <x:comment ref="C10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Premium-method reference: https://razorpay.com/payments-app/ — published 3% categories. Do not classify ordinary UPI as premium.</x:t>
        </x:r>
      </x:text>
    </x:comment>
    <x:comment ref="C11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Credit-card-on-UPI reference: https://razorpay.com/pricing/ — separately lists 2.15% + GST.</x:t>
        </x:r>
      </x:text>
    </x:comment>
    <x:comment ref="B25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assumption, within the public on-demand range at https://razorpay.com/capital/instant-settlements/ . Not a merchant-specific quote.</x:t>
        </x:r>
      </x:text>
    </x:comment>
  </x:commentList>
</x:comments>
</file>

<file path=xl/comments4.xml><?xml version="1.0" encoding="utf-8"?>
<x:comments xmlns:x="http://schemas.openxmlformats.org/spreadsheetml/2006/main">
  <x:authors>
    <x:author>tc={DEE42332-8374-A321-8C8A-AF4F7A92C84D}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https://razorpay.com/docs/payments/refunds/normal/ — normal refund has no extra processing fee, but original transaction fee and GST are not reversed. Checked 27 September 2026.</x:t>
        </x:r>
      </x:text>
    </x:comment>
  </x:commentList>
</x:comments>
</file>

<file path=xl/comments5.xml><?xml version="1.0" encoding="utf-8"?>
<x:comments xmlns:x="http://schemas.openxmlformats.org/spreadsheetml/2006/main">
  <x:authors>
    <x:author>tc={8D70CE54-C73C-63C8-8DB5-4C6C25F44596}</x:author>
    <x:author>tc={F73C6C48-B4DA-6AF1-B68E-11D83DBB2C1B}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Manual accounting bridge defined by ScaleSaathi, not a literal Razorpay Dashboard balance-field map. Source context: https://razorpay.com/docs/payments/settlements/dashboard/</x:t>
        </x:r>
      </x:text>
    </x:comment>
    <x:comment ref="B10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 actual fees including tax once. Fee-invoice and reconciliation terms: https://razorpay.com/terms/ ; no tax eligibility conclusion.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₹&quot;#,##0.00;[Red](&quot;₹&quot;#,##0.00);&quot;-&quot;"/>
    <x:numFmt numFmtId="201" formatCode="0.00%"/>
    <x:numFmt numFmtId="202" formatCode="General"/>
  </x:numFmts>
  <x:fonts count="9">
    <x:font>
      <x:sz val="11"/>
      <x:name val="Carlito"/>
    </x:font>
    <x:font>
      <x:sz val="11"/>
      <x:color rgb="FF09263F"/>
      <x:name val="Aptos"/>
    </x:font>
    <x:font>
      <x:b/>
      <x:sz val="19"/>
      <x:color rgb="FFFFFFFF"/>
      <x:name val="Aptos"/>
    </x:font>
    <x:font>
      <x:sz val="11"/>
      <x:color rgb="FF536773"/>
      <x:name val="Aptos"/>
    </x:font>
    <x:font>
      <x:b/>
      <x:sz val="11"/>
      <x:color rgb="FF08785B"/>
      <x:name val="Aptos"/>
    </x:font>
    <x:font>
      <x:sz val="10"/>
      <x:color rgb="FF536773"/>
      <x:name val="Aptos"/>
    </x:font>
    <x:font>
      <x:sz val="11"/>
      <x:color rgb="FF1E40AF"/>
      <x:name val="Aptos"/>
    </x:font>
    <x:font>
      <x:b/>
      <x:sz val="11"/>
      <x:color rgb="FFFFFFFF"/>
      <x:name val="Aptos"/>
    </x:font>
    <x:font>
      <x:sz val="11"/>
      <x:color rgb="FF08785B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09263F"/>
      </x:patternFill>
    </x:fill>
    <x:fill>
      <x:patternFill patternType="solid">
        <x:fgColor rgb="FFE8F5EF"/>
      </x:patternFill>
    </x:fill>
    <x:fill>
      <x:patternFill patternType="solid">
        <x:fgColor rgb="FFEAF4FF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2" fontId="4" fillId="3" borderId="1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20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  <x:xf numFmtId="20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57dd9740b4936" /><Relationship Type="http://schemas.openxmlformats.org/officeDocument/2006/relationships/theme" Target="/xl/theme/theme1.xml" Id="R924809be81ed41ed" /><Relationship Type="http://schemas.openxmlformats.org/officeDocument/2006/relationships/sharedStrings" Target="/xl/sharedStrings.xml" Id="Rf296c8e93dff49d2" /><Relationship Type="http://schemas.openxmlformats.org/officeDocument/2006/relationships/worksheet" Target="/xl/worksheets/sheet1.xml" Id="R77596dc0cdde480e" /><Relationship Type="http://schemas.openxmlformats.org/officeDocument/2006/relationships/worksheet" Target="/xl/worksheets/sheet2.xml" Id="R81df0070dcc14768" /><Relationship Type="http://schemas.openxmlformats.org/officeDocument/2006/relationships/worksheet" Target="/xl/worksheets/sheet3.xml" Id="R1641b0c8860943fe" /><Relationship Type="http://schemas.openxmlformats.org/officeDocument/2006/relationships/worksheet" Target="/xl/worksheets/sheet4.xml" Id="R332e03ccc6174c14" /><Relationship Type="http://schemas.openxmlformats.org/officeDocument/2006/relationships/worksheet" Target="/xl/worksheets/sheet5.xml" Id="R1963843df84d4350" /><Relationship Type="http://schemas.openxmlformats.org/officeDocument/2006/relationships/worksheet" Target="/xl/worksheets/sheet6.xml" Id="R89d448ed99db4f8f" /><Relationship Type="http://schemas.openxmlformats.org/officeDocument/2006/relationships/worksheet" Target="/xl/worksheets/sheet7.xml" Id="R0cefe2acdfa94d4e" /><Relationship Type="http://schemas.microsoft.com/office/2017/10/relationships/person" Target="/xl/persons/person.xml" Id="R717aab5ddb5b4f24" /></Relationships>
</file>

<file path=xl/persons/person.xml><?xml version="1.0" encoding="utf-8"?>
<xltc:personList xmlns:xltc="http://schemas.microsoft.com/office/spreadsheetml/2018/threadedcomments">
  <xltc:person displayName="ScaleSaathi Editorial" id="{02F111AC-6290-4A14-89A0-BEE88D949204}"/>
  <xltc:person displayName="ScaleSaathi Editorial" id="{EB65DAE5-525D-4C41-BF5B-C7A6F943D6EB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1" dT="2026-09-27T04:25:36.718" personId="{02F111AC-6290-4A14-89A0-BEE88D949204}" id="{15909693-ACF7-AE60-3FDE-B20970B2F25D}">
    <xltc:text>Bookkeeping planning tool; see Sources for current source URLs.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09-27T04:27:29.927" personId="{02F111AC-6290-4A14-89A0-BEE88D949204}" id="{99CF2758-6155-40DB-17C2-7F25A97F1BB2}">
    <xltc:text>Standard reference: https://razorpay.com/pricing/ — actual method/account rates can differ. Checked 27 September 2026.</xltc:text>
  </xltc:threadedComment>
  <xltc:threadedComment ref="B8" dT="2026-09-27T04:27:29.933" personId="{02F111AC-6290-4A14-89A0-BEE88D949204}" id="{430AD84C-BAB3-8051-EBCB-B6EB3E3CC65A}">
    <xltc:text>Razorpay fee-tax explanation: https://razorpay.com/solutions/e-commerce/ — 18% on its fee, not another 18% on the whole payment. Checked 27 September 2026.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C9" dT="2026-09-27T04:27:30.372" personId="{02F111AC-6290-4A14-89A0-BEE88D949204}" id="{E2951E67-BBD1-EB9B-3071-EFFADEFA9656}">
    <xltc:text>Reference only: https://razorpay.com/pricing/ — 2% standard; actual method/account terms control.</xltc:text>
  </xltc:threadedComment>
  <xltc:threadedComment ref="C10" dT="2026-09-27T04:27:30.374" personId="{02F111AC-6290-4A14-89A0-BEE88D949204}" id="{4C0CB081-05AA-639C-19C7-48261B0507F5}">
    <xltc:text>Premium-method reference: https://razorpay.com/payments-app/ — published 3% categories. Do not classify ordinary UPI as premium.</xltc:text>
  </xltc:threadedComment>
  <xltc:threadedComment ref="C11" dT="2026-09-27T04:27:30.376" personId="{02F111AC-6290-4A14-89A0-BEE88D949204}" id="{F8F8718E-661C-D614-B3F1-B5DF51F09DCD}">
    <xltc:text>Credit-card-on-UPI reference: https://razorpay.com/pricing/ — separately lists 2.15% + GST.</xltc:text>
  </xltc:threadedComment>
  <xltc:threadedComment ref="B25" dT="2026-09-27T04:27:30.378" personId="{02F111AC-6290-4A14-89A0-BEE88D949204}" id="{C7876E7D-CFD3-B5B3-3B23-51474E83985C}">
    <xltc:text>Illustrative assumption, within the public on-demand range at https://razorpay.com/capital/instant-settlements/ . Not a merchant-specific quote.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B8" dT="2026-09-27T04:27:30.605" personId="{02F111AC-6290-4A14-89A0-BEE88D949204}" id="{DEE42332-8374-A321-8C8A-AF4F7A92C84D}">
    <xltc:text>https://razorpay.com/docs/payments/refunds/normal/ — normal refund has no extra processing fee, but original transaction fee and GST are not reversed. Checked 27 September 2026.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B5" dT="2026-09-27T04:27:30.901" personId="{02F111AC-6290-4A14-89A0-BEE88D949204}" id="{8D70CE54-C73C-63C8-8DB5-4C6C25F44596}">
    <xltc:text>Manual accounting bridge defined by ScaleSaathi, not a literal Razorpay Dashboard balance-field map. Source context: https://razorpay.com/docs/payments/settlements/dashboard/</xltc:text>
  </xltc:threadedComment>
  <xltc:threadedComment ref="B10" dT="2026-09-27T04:27:30.906" personId="{02F111AC-6290-4A14-89A0-BEE88D949204}" id="{F73C6C48-B4DA-6AF1-B68E-11D83DBB2C1B}">
    <xltc:text>Use actual fees including tax once. Fee-invoice and reconciliation terms: https://razorpay.com/terms/ ; no tax eligibility conclusion.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4fbcf02142f04195" /><Relationship Type="http://schemas.openxmlformats.org/officeDocument/2006/relationships/vmlDrawing" Target="/xl/drawings/vmldrawing.vml" Id="R7aef52955dc84b6e" /><Relationship Type="http://schemas.microsoft.com/office/2017/10/relationships/threadedComment" Target="/xl/threadedcomments/threadedcomment.xml" Id="Rc8ff6e459bf248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6a3ce2a34cf446bb" /><Relationship Type="http://schemas.openxmlformats.org/officeDocument/2006/relationships/vmlDrawing" Target="/xl/drawings/vmldrawing2.vml" Id="R00d211e9fe714b34" /><Relationship Type="http://schemas.microsoft.com/office/2017/10/relationships/threadedComment" Target="/xl/threadedcomments/threadedcomment2.xml" Id="R03091aceeb264f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4f8a969336c74e26" /><Relationship Type="http://schemas.openxmlformats.org/officeDocument/2006/relationships/vmlDrawing" Target="/xl/drawings/vmldrawing3.vml" Id="R15468923708f44d5" /><Relationship Type="http://schemas.microsoft.com/office/2017/10/relationships/threadedComment" Target="/xl/threadedcomments/threadedcomment3.xml" Id="R1b28e9914c62420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eb927b87cbd340d2" /><Relationship Type="http://schemas.openxmlformats.org/officeDocument/2006/relationships/vmlDrawing" Target="/xl/drawings/vmldrawing4.vml" Id="R9bcc66c712b148e4" /><Relationship Type="http://schemas.microsoft.com/office/2017/10/relationships/threadedComment" Target="/xl/threadedcomments/threadedcomment4.xml" Id="Rcd9c3d2c09a4473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8c161046cd6d407f" /><Relationship Type="http://schemas.openxmlformats.org/officeDocument/2006/relationships/vmlDrawing" Target="/xl/drawings/vmldrawing5.vml" Id="Rb3e82a1860424c93" /><Relationship Type="http://schemas.microsoft.com/office/2017/10/relationships/threadedComment" Target="/xl/threadedcomments/threadedcomment5.xml" Id="R23063ee6b6fd4dd8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RAZORPAY • FOLLOW THE MONEY</x:v>
      </x:c>
      <x:c r="B1" s="9"/>
      <x:c r="C1" s="9"/>
      <x:c r="D1" s="9"/>
      <x:c r="E1" s="9"/>
      <x:c r="F1" s="9"/>
    </x:row>
    <x:row r="2" ht="40" customHeight="1">
      <x:c r="A2" s="12" t="str">
        <x:v>ScaleSaathi Editorial | Article 17 | Planning workbook — not a merchant statement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54" customHeight="1">
      <x:c r="A5" s="15" t="str">
        <x:v>01  One Payment</x:v>
      </x:c>
      <x:c r="B5" s="15"/>
      <x:c r="C5" s="6" t="str">
        <x:v>Enter the collected amount and your rate. Select whether the quoted percentage includes GST.</x:v>
      </x:c>
      <x:c r="D5" s="6"/>
      <x:c r="E5" s="6"/>
      <x:c r="F5" s="6"/>
    </x:row>
    <x:row r="6" ht="54" customHeight="1">
      <x:c r="A6" s="15" t="str">
        <x:v>02  Monthly Plan</x:v>
      </x:c>
      <x:c r="B6" s="15"/>
      <x:c r="C6" s="6" t="str">
        <x:v>Enter successful captured volume by rate. Add customer refunds and optional costs separately.</x:v>
      </x:c>
      <x:c r="D6" s="6"/>
      <x:c r="E6" s="6"/>
      <x:c r="F6" s="6"/>
    </x:row>
    <x:row r="7" ht="54" customHeight="1">
      <x:c r="A7" s="15" t="str">
        <x:v>03  Refund Check</x:v>
      </x:c>
      <x:c r="B7" s="15"/>
      <x:c r="C7" s="6" t="str">
        <x:v>See cash left after a full or partial refund. The original fee is counted once.</x:v>
      </x:c>
      <x:c r="D7" s="6"/>
      <x:c r="E7" s="6"/>
      <x:c r="F7" s="6"/>
    </x:row>
    <x:row r="8" ht="54" customHeight="1">
      <x:c r="A8" s="15" t="str">
        <x:v>04  Match Settlement</x:v>
      </x:c>
      <x:c r="B8" s="15"/>
      <x:c r="C8" s="6" t="str">
        <x:v>Use one consistent period and gross-basis opening/closing unsettled funds; compare expected and actual bank transfers.</x:v>
      </x:c>
      <x:c r="D8" s="6"/>
      <x:c r="E8" s="6"/>
      <x:c r="F8" s="6"/>
    </x:row>
    <x:row r="9" ht="54" customHeight="1">
      <x:c r="A9" s="15" t="str">
        <x:v>05  Account Checklist</x:v>
      </x:c>
      <x:c r="B9" s="15"/>
      <x:c r="C9" s="6" t="str">
        <x:v>Record your own confirmed prices, timing and supporting evidence.</x:v>
      </x:c>
      <x:c r="D9" s="6"/>
      <x:c r="E9" s="6"/>
      <x:c r="F9" s="6"/>
    </x:row>
    <x:row r="10" ht="54" customHeight="1">
      <x:c r="A10" s="15" t="str">
        <x:v>06  Sources</x:v>
      </x:c>
      <x:c r="B10" s="15"/>
      <x:c r="C10" s="6" t="str">
        <x:v>Official URLs, public references and the limitations of each source.</x:v>
      </x:c>
      <x:c r="D10" s="6"/>
      <x:c r="E10" s="6"/>
      <x:c r="F10" s="6"/>
    </x:row>
    <x:row r="11" ht="26" customHeight="1">
      <x:c r="A11" s="6"/>
      <x:c r="B11" s="6"/>
      <x:c r="C11" s="6"/>
      <x:c r="D11" s="6"/>
      <x:c r="E11" s="6"/>
      <x:c r="F11" s="6"/>
    </x:row>
    <x:row r="12" ht="26" customHeight="1">
      <x:c r="A12" s="6"/>
      <x:c r="B12" s="6"/>
      <x:c r="C12" s="6"/>
      <x:c r="D12" s="6"/>
      <x:c r="E12" s="6"/>
      <x:c r="F12" s="6"/>
    </x:row>
    <x:row r="13" ht="40" customHeight="1">
      <x:c r="A13" s="18" t="str">
        <x:v>Blue cells = editable inputs. Green cells = formulas. Percentages must be entered as 2% and 18%, not 2 or 18. Keep a blank master copy.</x:v>
      </x:c>
      <x:c r="B13" s="18"/>
      <x:c r="C13" s="18"/>
      <x:c r="D13" s="18"/>
      <x:c r="E13" s="18"/>
      <x:c r="F13" s="18"/>
    </x:row>
    <x:row r="14" ht="26" customHeight="1">
      <x:c r="A14" s="6"/>
      <x:c r="B14" s="6"/>
      <x:c r="C14" s="6"/>
      <x:c r="D14" s="6"/>
      <x:c r="E14" s="6"/>
      <x:c r="F14" s="6"/>
    </x:row>
    <x:row r="15" ht="40" customHeight="1">
      <x:c r="A15" s="18" t="str">
        <x:v>Examples use ordinary paid rates. Promotional credits, special pricing, foreign-exchange costs and statutory eligibility are not automatically determined.</x:v>
      </x:c>
      <x:c r="B15" s="18"/>
      <x:c r="C15" s="18"/>
      <x:c r="D15" s="18"/>
      <x:c r="E15" s="18"/>
      <x:c r="F15" s="18"/>
    </x:row>
    <x:row r="16" ht="26" customHeight="1">
      <x:c r="A16" s="6"/>
      <x:c r="B16" s="6"/>
      <x:c r="C16" s="6"/>
      <x:c r="D16" s="6"/>
      <x:c r="E16" s="6"/>
      <x:c r="F16" s="6"/>
    </x:row>
    <x:row r="17" ht="40" customHeight="1">
      <x:c r="A17" s="18" t="str">
        <x:v>The 18% GST input applies to the service fee in the worked examples. It is not the GST rate on your products or an input-tax-credit calculation.</x:v>
      </x:c>
      <x:c r="B17" s="18"/>
      <x:c r="C17" s="18"/>
      <x:c r="D17" s="18"/>
      <x:c r="E17" s="18"/>
      <x:c r="F17" s="18"/>
    </x:row>
    <x:row r="18" ht="26" customHeight="1">
      <x:c r="A18" s="6"/>
      <x:c r="B18" s="6"/>
      <x:c r="C18" s="6"/>
      <x:c r="D18" s="6"/>
      <x:c r="E18" s="6"/>
      <x:c r="F18" s="6"/>
    </x:row>
    <x:row r="19" ht="40" customHeight="1">
      <x:c r="A19" s="18" t="str">
        <x:v>Rates in Sources are references checked on 27 September 2026. Your merchant fee schedule and actual reports control. Recheck before use.</x:v>
      </x:c>
      <x:c r="B19" s="18"/>
      <x:c r="C19" s="18"/>
      <x:c r="D19" s="18"/>
      <x:c r="E19" s="18"/>
      <x:c r="F19" s="18"/>
    </x:row>
    <x:row r="20" ht="26" customHeight="1">
      <x:c r="A20" s="6"/>
      <x:c r="B20" s="6"/>
      <x:c r="C20" s="6"/>
      <x:c r="D20" s="6"/>
      <x:c r="E20" s="6"/>
      <x:c r="F20" s="6"/>
    </x:row>
    <x:row r="21" ht="40" customHeight="1">
      <x:c r="A21" s="18" t="str">
        <x:v>Monthly group estimates can differ from per-transaction rounding. The calculator is not connected to Razorpay, your bank or an accounting system.</x:v>
      </x:c>
      <x:c r="B21" s="18"/>
      <x:c r="C21" s="18"/>
      <x:c r="D21" s="18"/>
      <x:c r="E21" s="18"/>
      <x:c r="F21" s="18"/>
    </x:row>
    <x:row r="22" ht="26" customHeight="1">
      <x:c r="A22" s="6"/>
      <x:c r="B22" s="6"/>
      <x:c r="C22" s="6"/>
      <x:c r="D22" s="6"/>
      <x:c r="E22" s="6"/>
      <x:c r="F22" s="6"/>
    </x:row>
    <x:row r="23" ht="40" customHeight="1">
      <x:c r="A23" s="18" t="str">
        <x:v>Do not put actual card numbers, passwords, API secrets or customer identifiers in this file. References in the examples are labels only.</x:v>
      </x:c>
      <x:c r="B23" s="18"/>
      <x:c r="C23" s="18"/>
      <x:c r="D23" s="18"/>
      <x:c r="E23" s="18"/>
      <x:c r="F23" s="18"/>
    </x:row>
    <x:row r="24" ht="26" customHeight="1">
      <x:c r="A24" s="6"/>
      <x:c r="B24" s="6"/>
      <x:c r="C24" s="6"/>
      <x:c r="D24" s="6"/>
      <x:c r="E24" s="6"/>
      <x:c r="F24" s="6"/>
    </x:row>
    <x:row r="25" ht="40" customHeight="1">
      <x:c r="A25" s="18" t="str">
        <x:v>All sample volumes, refunds and balances are fictional. Fee-retention examples show cash effects, not a statement of final profit or tax expense.</x:v>
      </x:c>
      <x:c r="B25" s="18"/>
      <x:c r="C25" s="18"/>
      <x:c r="D25" s="18"/>
      <x:c r="E25" s="18"/>
      <x:c r="F25" s="18"/>
    </x:row>
    <x:row r="26" ht="26" customHeight="1">
      <x:c r="A26" s="6"/>
      <x:c r="B26" s="6"/>
      <x:c r="C26" s="6"/>
      <x:c r="D26" s="6"/>
      <x:c r="E26" s="6"/>
      <x:c r="F26" s="6"/>
    </x:row>
    <x:row r="27" ht="26" customHeight="1">
      <x:c r="A27" s="6"/>
      <x:c r="B27" s="6"/>
      <x:c r="C27" s="6"/>
      <x:c r="D27" s="6"/>
      <x:c r="E27" s="6"/>
      <x:c r="F27" s="6"/>
    </x:row>
    <x:row r="28" ht="26" customHeight="1">
      <x:c r="A28" s="6"/>
      <x:c r="B28" s="6"/>
      <x:c r="C28" s="6"/>
      <x:c r="D28" s="6"/>
      <x:c r="E28" s="6"/>
      <x:c r="F28" s="6"/>
    </x:row>
    <x:row r="29" ht="26" customHeight="1">
      <x:c r="A29" s="6"/>
      <x:c r="B29" s="6"/>
      <x:c r="C29" s="6"/>
      <x:c r="D29" s="6"/>
      <x:c r="E29" s="6"/>
      <x:c r="F29" s="6"/>
    </x:row>
    <x:row r="30" ht="26" customHeight="1">
      <x:c r="A30" s="6"/>
      <x:c r="B30" s="6"/>
      <x:c r="C30" s="6"/>
      <x:c r="D30" s="6"/>
      <x:c r="E30" s="6"/>
      <x:c r="F30" s="6"/>
    </x:row>
    <x:row r="31" ht="26" customHeight="1">
      <x:c r="A31" s="6"/>
      <x:c r="B31" s="6"/>
      <x:c r="C31" s="6"/>
      <x:c r="D31" s="6"/>
      <x:c r="E31" s="6"/>
      <x:c r="F31" s="6"/>
    </x:row>
    <x:row r="32" ht="26" customHeight="1">
      <x:c r="A32" s="6"/>
      <x:c r="B32" s="6"/>
      <x:c r="C32" s="6"/>
      <x:c r="D32" s="6"/>
      <x:c r="E32" s="6"/>
      <x:c r="F32" s="6"/>
    </x:row>
    <x:row r="33" ht="26" customHeight="1">
      <x:c r="A33" s="6"/>
      <x:c r="B33" s="6"/>
      <x:c r="C33" s="6"/>
      <x:c r="D33" s="6"/>
      <x:c r="E33" s="6"/>
      <x:c r="F33" s="6"/>
    </x:row>
    <x:row r="34" ht="26" customHeight="1">
      <x:c r="A34" s="6"/>
      <x:c r="B34" s="6"/>
      <x:c r="C34" s="6"/>
      <x:c r="D34" s="6"/>
      <x:c r="E34" s="6"/>
      <x:c r="F34" s="6"/>
    </x:row>
  </x:sheetData>
  <x:mergeCells>
    <x:mergeCell ref="A1:F1"/>
    <x:mergeCell ref="A2:F2"/>
    <x:mergeCell ref="A5:B5"/>
    <x:mergeCell ref="C5:F5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3:F13"/>
    <x:mergeCell ref="A15:F15"/>
    <x:mergeCell ref="A17:F17"/>
    <x:mergeCell ref="A19:F19"/>
    <x:mergeCell ref="A21:F21"/>
    <x:mergeCell ref="A23:F23"/>
    <x:mergeCell ref="A25:F25"/>
  </x:mergeCells>
  <x:pageMargins left="0.7" right="0.7" top="0.75" bottom="0.75" header="0.3" footer="0.3"/>
  <x:legacyDrawing xmlns:r="http://schemas.openxmlformats.org/officeDocument/2006/relationships" r:id="R7aef52955dc84b6e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ONE PAYMENT</x:v>
      </x:c>
      <x:c r="B1" s="9"/>
      <x:c r="C1" s="9"/>
      <x:c r="D1" s="9"/>
      <x:c r="E1" s="9"/>
      <x:c r="F1" s="9"/>
    </x:row>
    <x:row r="2" ht="40" customHeight="1">
      <x:c r="A2" s="12" t="str">
        <x:v>Example: ₹10,000 collected at 2% before GST; no offer or refund.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36" customHeight="1">
      <x:c r="A5" s="6" t="str">
        <x:v>Collected customer amount</x:v>
      </x:c>
      <x:c r="B5" s="24" t="n">
        <x:v>10000</x:v>
      </x:c>
      <x:c r="C5" s="6" t="str">
        <x:v>Use the full chargeable payment amount, not an unpaid order total.</x:v>
      </x:c>
      <x:c r="D5" s="6"/>
      <x:c r="E5" s="6"/>
      <x:c r="F5" s="6"/>
    </x:row>
    <x:row r="6" ht="36" customHeight="1">
      <x:c r="A6" s="6" t="str">
        <x:v>Quoted percentage</x:v>
      </x:c>
      <x:c r="B6" s="26" t="n">
        <x:v>0.02</x:v>
      </x:c>
      <x:c r="C6" s="6" t="str">
        <x:v>Example standard rate. Enter 2.36% here only when that rate already includes GST.</x:v>
      </x:c>
      <x:c r="D6" s="6"/>
      <x:c r="E6" s="6"/>
      <x:c r="F6" s="6"/>
    </x:row>
    <x:row r="7" ht="36" customHeight="1">
      <x:c r="A7" s="6" t="str">
        <x:v>Percentage basis</x:v>
      </x:c>
      <x:c r="B7" s="21" t="str">
        <x:v>Before GST</x:v>
      </x:c>
      <x:c r="C7" s="6" t="str">
        <x:v>The fixed fee below, if any, is always entered before GST.</x:v>
      </x:c>
      <x:c r="D7" s="6"/>
      <x:c r="E7" s="6"/>
      <x:c r="F7" s="6"/>
    </x:row>
    <x:row r="8" ht="36" customHeight="1">
      <x:c r="A8" s="6" t="str">
        <x:v>GST on service fee</x:v>
      </x:c>
      <x:c r="B8" s="26" t="n">
        <x:v>0.18</x:v>
      </x:c>
      <x:c r="C8" s="6" t="str">
        <x:v>Adjust to the applicable tax shown in your fee agreement/invoice.</x:v>
      </x:c>
      <x:c r="D8" s="6"/>
      <x:c r="E8" s="6"/>
      <x:c r="F8" s="6"/>
    </x:row>
    <x:row r="9" ht="36" customHeight="1">
      <x:c r="A9" s="6" t="str">
        <x:v>Fixed fee per successful payment</x:v>
      </x:c>
      <x:c r="B9" s="24" t="n">
        <x:v>0</x:v>
      </x:c>
      <x:c r="C9" s="6" t="str">
        <x:v>Explicit assumption: no fixed fee. Not a published standard Razorpay charge.</x:v>
      </x:c>
      <x:c r="D9" s="6"/>
      <x:c r="E9" s="6"/>
      <x:c r="F9" s="6"/>
    </x:row>
    <x:row r="10" ht="26" customHeight="1">
      <x:c r="A10" s="6"/>
      <x:c r="B10" s="6"/>
      <x:c r="C10" s="6"/>
      <x:c r="D10" s="6"/>
      <x:c r="E10" s="6"/>
      <x:c r="F10" s="6"/>
    </x:row>
    <x:row r="11" ht="36" customHeight="1">
      <x:c r="A11" s="6" t="str">
        <x:v>Input check</x:v>
      </x:c>
      <x:c r="B11" s="30" t="str">
        <x:f>IF(COUNT(B5:B6,B8:B9)&lt;&gt;4,"CHECK INPUTS",IF(OR(B5&lt;0,B6&lt;0,B6&gt;1,B8&lt;0,B8&gt;1,B9&lt;0),"CHECK INPUTS",IF(OR(B7="Before GST",B7="Includes GST"),"OK","CHECK BASIS")))</x:f>
        <x:v>OK</x:v>
      </x:c>
      <x:c r="C11" s="6" t="str">
        <x:v>Resolve CHECK messages before using the results.</x:v>
      </x:c>
      <x:c r="D11" s="6"/>
      <x:c r="E11" s="6"/>
      <x:c r="F11" s="6"/>
    </x:row>
    <x:row r="12" ht="26" customHeight="1">
      <x:c r="A12" s="6"/>
      <x:c r="B12" s="6"/>
      <x:c r="C12" s="6"/>
      <x:c r="D12" s="6"/>
      <x:c r="E12" s="6"/>
      <x:c r="F12" s="6"/>
    </x:row>
    <x:row r="13" ht="36" customHeight="1">
      <x:c r="A13" s="6" t="str">
        <x:v>Fee before GST</x:v>
      </x:c>
      <x:c r="B13" s="28" t="n">
        <x:f>IF(B11&lt;&gt;"OK","CHECK INPUTS",IF(B5=0,0,IF(B7="Before GST",ROUND(B5*B6+B9,2),ROUND(B5*B6/(1+B8)+B9,2))))</x:f>
        <x:v>200</x:v>
      </x:c>
      <x:c r="C13" s="6" t="str">
        <x:v>Zero collected amount produces zero transaction fees in this model.</x:v>
      </x:c>
      <x:c r="D13" s="6"/>
      <x:c r="E13" s="6"/>
      <x:c r="F13" s="6"/>
    </x:row>
    <x:row r="14" ht="36" customHeight="1">
      <x:c r="A14" s="6" t="str">
        <x:v>GST on the fee</x:v>
      </x:c>
      <x:c r="B14" s="28" t="n">
        <x:f>IF(B11&lt;&gt;"OK","CHECK INPUTS",IF(B5=0,0,IF(B7="Before GST",ROUND(B13*B8,2),ROUND(ROUND(B5*B6+B9*(1+B8),2)-B13,2))))</x:f>
        <x:v>36</x:v>
      </x:c>
      <x:c r="C14" s="6" t="str">
        <x:v>GST-inclusive percentage is split, not taxed a second time.</x:v>
      </x:c>
      <x:c r="D14" s="6"/>
      <x:c r="E14" s="6"/>
      <x:c r="F14" s="6"/>
    </x:row>
    <x:row r="15" ht="36" customHeight="1">
      <x:c r="A15" s="6" t="str">
        <x:v>Total gateway deduction</x:v>
      </x:c>
      <x:c r="B15" s="28" t="n">
        <x:f>IF(B11&lt;&gt;"OK","CHECK INPUTS",ROUND(SUM(B13:B14),2))</x:f>
        <x:v>236</x:v>
      </x:c>
      <x:c r="C15" s="6" t="str">
        <x:v>Processing fee plus tax.</x:v>
      </x:c>
      <x:c r="D15" s="6"/>
      <x:c r="E15" s="6"/>
      <x:c r="F15" s="6"/>
    </x:row>
    <x:row r="16" ht="36" customHeight="1">
      <x:c r="A16" s="6" t="str">
        <x:v>Amount left before adjustments</x:v>
      </x:c>
      <x:c r="B16" s="28" t="n">
        <x:f>IF(B11&lt;&gt;"OK","CHECK INPUTS",ROUND(B5-B15,2))</x:f>
        <x:v>9764</x:v>
      </x:c>
      <x:c r="C16" s="6" t="str">
        <x:v>Excludes refunds, holds, credits, store-platform bills and other services.</x:v>
      </x:c>
      <x:c r="D16" s="6"/>
      <x:c r="E16" s="6"/>
      <x:c r="F16" s="6"/>
    </x:row>
    <x:row r="17" ht="36" customHeight="1">
      <x:c r="A17" s="6" t="str">
        <x:v>Deduction / collected amount</x:v>
      </x:c>
      <x:c r="B17" s="32" t="n">
        <x:f>IF(B11&lt;&gt;"OK","CHECK INPUTS",IF(B5=0,0,B15/B5))</x:f>
        <x:v>0.0236</x:v>
      </x:c>
      <x:c r="C17" s="6" t="str">
        <x:v>Cash percentage; not a profit margin.</x:v>
      </x:c>
      <x:c r="D17" s="6"/>
      <x:c r="E17" s="6"/>
      <x:c r="F17" s="6"/>
    </x:row>
    <x:row r="18" ht="26" customHeight="1">
      <x:c r="A18" s="6"/>
      <x:c r="B18" s="6"/>
      <x:c r="C18" s="6"/>
      <x:c r="D18" s="6"/>
      <x:c r="E18" s="6"/>
      <x:c r="F18" s="6"/>
    </x:row>
    <x:row r="19" ht="36" customHeight="1">
      <x:c r="A19" s="6" t="str">
        <x:v>Result note</x:v>
      </x:c>
      <x:c r="B19" s="30" t="str">
        <x:f>IF(B11&lt;&gt;"OK","CHECK INPUTS",IF(B16&lt;0,"COST EXCEEDS PAYMENT","CALCULATION READY"))</x:f>
        <x:v>CALCULATION READY</x:v>
      </x:c>
      <x:c r="C19" s="6" t="str">
        <x:v>Resolve CHECK messages before using the results.</x:v>
      </x:c>
      <x:c r="D19" s="6"/>
      <x:c r="E19" s="6"/>
      <x:c r="F19" s="6"/>
    </x:row>
    <x:row r="20" ht="26" customHeight="1">
      <x:c r="A20" s="6"/>
      <x:c r="B20" s="6"/>
      <x:c r="C20" s="6"/>
      <x:c r="D20" s="6"/>
      <x:c r="E20" s="6"/>
      <x:c r="F20" s="6"/>
    </x:row>
    <x:row r="21" ht="26" customHeight="1">
      <x:c r="A21" s="6"/>
      <x:c r="B21" s="6"/>
      <x:c r="C21" s="6"/>
      <x:c r="D21" s="6"/>
      <x:c r="E21" s="6"/>
      <x:c r="F21" s="6"/>
    </x:row>
    <x:row r="22" ht="40" customHeight="1">
      <x:c r="A22" s="18" t="str">
        <x:v>Do not add GST on the sale here. This sheet only computes the payment-service deduction. It does not decide whether charges are allowed or whether a tax credit is available.</x:v>
      </x:c>
      <x:c r="B22" s="18"/>
      <x:c r="C22" s="18"/>
      <x:c r="D22" s="18"/>
      <x:c r="E22" s="18"/>
      <x:c r="F22" s="18"/>
    </x:row>
    <x:row r="23" ht="26" customHeight="1">
      <x:c r="A23" s="6"/>
      <x:c r="B23" s="6"/>
      <x:c r="C23" s="6"/>
      <x:c r="D23" s="6"/>
      <x:c r="E23" s="6"/>
      <x:c r="F23" s="6"/>
    </x:row>
    <x:row r="24" ht="26" customHeight="1">
      <x:c r="A24" s="6"/>
      <x:c r="B24" s="6"/>
      <x:c r="C24" s="6"/>
      <x:c r="D24" s="6"/>
      <x:c r="E24" s="6"/>
      <x:c r="F24" s="6"/>
    </x:row>
    <x:row r="25" ht="26" customHeight="1">
      <x:c r="A25" s="6"/>
      <x:c r="B25" s="6"/>
      <x:c r="C25" s="6"/>
      <x:c r="D25" s="6"/>
      <x:c r="E25" s="6"/>
      <x:c r="F25" s="6"/>
    </x:row>
    <x:row r="26" ht="26" customHeight="1">
      <x:c r="A26" s="6"/>
      <x:c r="B26" s="6"/>
      <x:c r="C26" s="6"/>
      <x:c r="D26" s="6"/>
      <x:c r="E26" s="6"/>
      <x:c r="F26" s="6"/>
    </x:row>
    <x:row r="27" ht="26" customHeight="1">
      <x:c r="A27" s="6"/>
      <x:c r="B27" s="6"/>
      <x:c r="C27" s="6"/>
      <x:c r="D27" s="6"/>
      <x:c r="E27" s="6"/>
      <x:c r="F27" s="6"/>
    </x:row>
    <x:row r="28" ht="26" customHeight="1">
      <x:c r="A28" s="6"/>
      <x:c r="B28" s="6"/>
      <x:c r="C28" s="6"/>
      <x:c r="D28" s="6"/>
      <x:c r="E28" s="6"/>
      <x:c r="F28" s="6"/>
    </x:row>
    <x:row r="29" ht="26" customHeight="1">
      <x:c r="A29" s="6"/>
      <x:c r="B29" s="6"/>
      <x:c r="C29" s="6"/>
      <x:c r="D29" s="6"/>
      <x:c r="E29" s="6"/>
      <x:c r="F29" s="6"/>
    </x:row>
  </x:sheetData>
  <x:mergeCells>
    <x:mergeCell ref="A1:F1"/>
    <x:mergeCell ref="A2:F2"/>
    <x:mergeCell ref="C5:F5"/>
    <x:mergeCell ref="C6:F6"/>
    <x:mergeCell ref="C7:F7"/>
    <x:mergeCell ref="C8:F8"/>
    <x:mergeCell ref="C9:F9"/>
    <x:mergeCell ref="C11:F11"/>
    <x:mergeCell ref="C13:F13"/>
    <x:mergeCell ref="C14:F14"/>
    <x:mergeCell ref="C15:F15"/>
    <x:mergeCell ref="C16:F16"/>
    <x:mergeCell ref="C17:F17"/>
    <x:mergeCell ref="C19:F19"/>
    <x:mergeCell ref="A22:F22"/>
  </x:mergeCells>
  <x:dataValidations count="3">
    <x:dataValidation type="list" sqref="B7">
      <x:formula1>"Before GST,Includes GST"</x:formula1>
    </x:dataValidation>
    <x:dataValidation type="decimal" operator="between" sqref="B6">
      <x:formula1>0</x:formula1>
      <x:formula2>1</x:formula2>
    </x:dataValidation>
    <x:dataValidation type="decimal" operator="between" sqref="B8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00d211e9fe714b34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MONTHLY PAYMENT PLAN</x:v>
      </x:c>
      <x:c r="B1" s="9"/>
      <x:c r="C1" s="9"/>
      <x:c r="D1" s="9"/>
      <x:c r="E1" s="9"/>
      <x:c r="F1" s="9"/>
    </x:row>
    <x:row r="2" ht="40" customHeight="1">
      <x:c r="A2" s="12" t="str">
        <x:v>Mixed-rate example; all rate entries in this sheet are before GST.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36" customHeight="1">
      <x:c r="A5" s="6" t="str">
        <x:v>GST on processing fees</x:v>
      </x:c>
      <x:c r="B5" s="26" t="n">
        <x:v>0.18</x:v>
      </x:c>
      <x:c r="C5" s="6" t="str">
        <x:v>Positive volume needs a numeric rate; zero-volume rows are deliberately unused.</x:v>
      </x:c>
      <x:c r="D5" s="6"/>
      <x:c r="E5" s="6"/>
      <x:c r="F5" s="6"/>
    </x:row>
    <x:row r="6" ht="26" customHeight="1">
      <x:c r="A6" s="6"/>
      <x:c r="B6" s="6"/>
      <x:c r="C6" s="6"/>
      <x:c r="D6" s="6"/>
      <x:c r="E6" s="6"/>
      <x:c r="F6" s="6"/>
    </x:row>
    <x:row r="7" ht="26" customHeight="1">
      <x:c r="A7" s="6"/>
      <x:c r="B7" s="6"/>
      <x:c r="C7" s="6"/>
      <x:c r="D7" s="6"/>
      <x:c r="E7" s="6"/>
      <x:c r="F7" s="6"/>
    </x:row>
    <x:row r="8" ht="44" customHeight="1">
      <x:c r="A8" s="34" t="str">
        <x:v>Payment group</x:v>
      </x:c>
      <x:c r="B8" s="34" t="str">
        <x:v>Captured volume</x:v>
      </x:c>
      <x:c r="C8" s="34" t="str">
        <x:v>Rate before GST</x:v>
      </x:c>
      <x:c r="D8" s="34" t="str">
        <x:v>Fee before GST</x:v>
      </x:c>
      <x:c r="E8" s="34" t="str">
        <x:v>GST on fee</x:v>
      </x:c>
      <x:c r="F8" s="34" t="str">
        <x:v>Row check</x:v>
      </x:c>
    </x:row>
    <x:row r="9" ht="40" customHeight="1">
      <x:c r="A9" s="6" t="str">
        <x:v>Standard example</x:v>
      </x:c>
      <x:c r="B9" s="24" t="n">
        <x:v>150000</x:v>
      </x:c>
      <x:c r="C9" s="26" t="n">
        <x:v>0.02</x:v>
      </x:c>
      <x:c r="D9" s="37" t="n">
        <x:f>IF(F9="UNUSED",0,IF(F9="OK",ROUND(B9*C9,2),"CHECK INPUTS"))</x:f>
        <x:v>3000</x:v>
      </x:c>
      <x:c r="E9" s="37" t="n">
        <x:f>IF(NOT(ISNUMBER($B$5)),"CHECK GST",IF(OR($B$5&lt;0,$B$5&gt;1),"CHECK GST",IF(ISNUMBER(D9),ROUND(D9*$B$5,2),"CHECK INPUTS")))</x:f>
        <x:v>540</x:v>
      </x:c>
      <x:c r="F9" s="6" t="str">
        <x:f>IF(NOT(ISNUMBER(B9)),"CHECK VOLUME",IF(B9&lt;0,"CHECK VOLUME",IF(B9=0,"UNUSED",IF(NOT(ISNUMBER(C9)),"CHECK RATE",IF(OR(C9&lt;0,C9&gt;1),"CHECK RATE","OK")))))</x:f>
        <x:v>OK</x:v>
      </x:c>
    </x:row>
    <x:row r="10" ht="40" customHeight="1">
      <x:c r="A10" s="6" t="str">
        <x:v>Premium example</x:v>
      </x:c>
      <x:c r="B10" s="24" t="n">
        <x:v>50000</x:v>
      </x:c>
      <x:c r="C10" s="26" t="n">
        <x:v>0.03</x:v>
      </x:c>
      <x:c r="D10" s="37" t="n">
        <x:f>IF(F10="UNUSED",0,IF(F10="OK",ROUND(B10*C10,2),"CHECK INPUTS"))</x:f>
        <x:v>1500</x:v>
      </x:c>
      <x:c r="E10" s="37" t="n">
        <x:f>IF(NOT(ISNUMBER($B$5)),"CHECK GST",IF(OR($B$5&lt;0,$B$5&gt;1),"CHECK GST",IF(ISNUMBER(D10),ROUND(D10*$B$5,2),"CHECK INPUTS")))</x:f>
        <x:v>270</x:v>
      </x:c>
      <x:c r="F10" s="6" t="str">
        <x:f>IF(NOT(ISNUMBER(B10)),"CHECK VOLUME",IF(B10&lt;0,"CHECK VOLUME",IF(B10=0,"UNUSED",IF(NOT(ISNUMBER(C10)),"CHECK RATE",IF(OR(C10&lt;0,C10&gt;1),"CHECK RATE","OK")))))</x:f>
        <x:v>OK</x:v>
      </x:c>
    </x:row>
    <x:row r="11" ht="40" customHeight="1">
      <x:c r="A11" s="6" t="str">
        <x:v>Credit card on UPI</x:v>
      </x:c>
      <x:c r="B11" s="24" t="n">
        <x:v>0</x:v>
      </x:c>
      <x:c r="C11" s="26" t="n">
        <x:v>0.0215</x:v>
      </x:c>
      <x:c r="D11" s="37" t="n">
        <x:f>IF(F11="UNUSED",0,IF(F11="OK",ROUND(B11*C11,2),"CHECK INPUTS"))</x:f>
        <x:v>0</x:v>
      </x:c>
      <x:c r="E11" s="37" t="n">
        <x:f>IF(NOT(ISNUMBER($B$5)),"CHECK GST",IF(OR($B$5&lt;0,$B$5&gt;1),"CHECK GST",IF(ISNUMBER(D11),ROUND(D11*$B$5,2),"CHECK INPUTS")))</x:f>
        <x:v>0</x:v>
      </x:c>
      <x:c r="F11" s="6" t="str">
        <x:f>IF(NOT(ISNUMBER(B11)),"CHECK VOLUME",IF(B11&lt;0,"CHECK VOLUME",IF(B11=0,"UNUSED",IF(NOT(ISNUMBER(C11)),"CHECK RATE",IF(OR(C11&lt;0,C11&gt;1),"CHECK RATE","OK")))))</x:f>
        <x:v>UNUSED</x:v>
      </x:c>
    </x:row>
    <x:row r="12" ht="40" customHeight="1">
      <x:c r="A12" s="6" t="str">
        <x:v>Your quoted method</x:v>
      </x:c>
      <x:c r="B12" s="24" t="n">
        <x:v>0</x:v>
      </x:c>
      <x:c r="C12" s="26"/>
      <x:c r="D12" s="37" t="n">
        <x:f>IF(F12="UNUSED",0,IF(F12="OK",ROUND(B12*C12,2),"CHECK INPUTS"))</x:f>
        <x:v>0</x:v>
      </x:c>
      <x:c r="E12" s="37" t="n">
        <x:f>IF(NOT(ISNUMBER($B$5)),"CHECK GST",IF(OR($B$5&lt;0,$B$5&gt;1),"CHECK GST",IF(ISNUMBER(D12),ROUND(D12*$B$5,2),"CHECK INPUTS")))</x:f>
        <x:v>0</x:v>
      </x:c>
      <x:c r="F12" s="6" t="str">
        <x:f>IF(NOT(ISNUMBER(B12)),"CHECK VOLUME",IF(B12&lt;0,"CHECK VOLUME",IF(B12=0,"UNUSED",IF(NOT(ISNUMBER(C12)),"CHECK RATE",IF(OR(C12&lt;0,C12&gt;1),"CHECK RATE","OK")))))</x:f>
        <x:v>UNUSED</x:v>
      </x:c>
    </x:row>
    <x:row r="13" ht="26" customHeight="1">
      <x:c r="A13" s="6"/>
      <x:c r="B13" s="6"/>
      <x:c r="C13" s="6"/>
      <x:c r="D13" s="6"/>
      <x:c r="E13" s="6"/>
      <x:c r="F13" s="6"/>
    </x:row>
    <x:row r="14" ht="36" customHeight="1">
      <x:c r="A14" s="6" t="str">
        <x:v>Rate/volume check</x:v>
      </x:c>
      <x:c r="B14" s="30" t="str">
        <x:f>IF(OR(COUNT(D9:E12)&lt;&gt;8,NOT(ISNUMBER(B5))),"CHECK INPUTS",IF(OR(B5&lt;0,B5&gt;1),"CHECK INPUTS","OK"))</x:f>
        <x:v>OK</x:v>
      </x:c>
      <x:c r="C14" s="6" t="str">
        <x:v>Resolve CHECK messages before using the results.</x:v>
      </x:c>
      <x:c r="D14" s="6"/>
      <x:c r="E14" s="6"/>
      <x:c r="F14" s="6"/>
    </x:row>
    <x:row r="15" ht="36" customHeight="1">
      <x:c r="A15" s="6" t="str">
        <x:v>Total captured payments</x:v>
      </x:c>
      <x:c r="B15" s="28" t="n">
        <x:f>IF(B14&lt;&gt;"OK","CHECK INPUTS",ROUND(SUM(B9:B12),2))</x:f>
        <x:v>200000</x:v>
      </x:c>
      <x:c r="C15" s="6" t="str"/>
      <x:c r="D15" s="6"/>
      <x:c r="E15" s="6"/>
      <x:c r="F15" s="6"/>
    </x:row>
    <x:row r="16" ht="36" customHeight="1">
      <x:c r="A16" s="6" t="str">
        <x:v>Processing fees</x:v>
      </x:c>
      <x:c r="B16" s="28" t="n">
        <x:f>IF(B14&lt;&gt;"OK","CHECK INPUTS",ROUND(SUM(D9:D12),2))</x:f>
        <x:v>4500</x:v>
      </x:c>
      <x:c r="C16" s="6" t="str"/>
      <x:c r="D16" s="6"/>
      <x:c r="E16" s="6"/>
      <x:c r="F16" s="6"/>
    </x:row>
    <x:row r="17" ht="36" customHeight="1">
      <x:c r="A17" s="6" t="str">
        <x:v>GST on processing fees</x:v>
      </x:c>
      <x:c r="B17" s="28" t="n">
        <x:f>IF(B14&lt;&gt;"OK","CHECK INPUTS",ROUND(SUM(E9:E12),2))</x:f>
        <x:v>810</x:v>
      </x:c>
      <x:c r="C17" s="6" t="str"/>
      <x:c r="D17" s="6"/>
      <x:c r="E17" s="6"/>
      <x:c r="F17" s="6"/>
    </x:row>
    <x:row r="18" ht="36" customHeight="1">
      <x:c r="A18" s="6" t="str">
        <x:v>Total processing deductions</x:v>
      </x:c>
      <x:c r="B18" s="28" t="n">
        <x:f>IF(B14&lt;&gt;"OK","CHECK INPUTS",ROUND(SUM(B16:B17),2))</x:f>
        <x:v>5310</x:v>
      </x:c>
      <x:c r="C18" s="6" t="str"/>
      <x:c r="D18" s="6"/>
      <x:c r="E18" s="6"/>
      <x:c r="F18" s="6"/>
    </x:row>
    <x:row r="19" ht="36" customHeight="1">
      <x:c r="A19" s="6" t="str">
        <x:v>After processing deductions</x:v>
      </x:c>
      <x:c r="B19" s="28" t="n">
        <x:f>IF(B14&lt;&gt;"OK","CHECK INPUTS",ROUND(B15-B18,2))</x:f>
        <x:v>194690</x:v>
      </x:c>
      <x:c r="C19" s="6" t="str"/>
      <x:c r="D19" s="6"/>
      <x:c r="E19" s="6"/>
      <x:c r="F19" s="6"/>
    </x:row>
    <x:row r="20" ht="26" customHeight="1">
      <x:c r="A20" s="6"/>
      <x:c r="B20" s="6"/>
      <x:c r="C20" s="6"/>
      <x:c r="D20" s="6"/>
      <x:c r="E20" s="6"/>
      <x:c r="F20" s="6"/>
    </x:row>
    <x:row r="21" ht="26" customHeight="1">
      <x:c r="A21" s="6"/>
      <x:c r="B21" s="6"/>
      <x:c r="C21" s="6"/>
      <x:c r="D21" s="6"/>
      <x:c r="E21" s="6"/>
      <x:c r="F21" s="6"/>
    </x:row>
    <x:row r="22" ht="26" customHeight="1">
      <x:c r="A22" s="6"/>
      <x:c r="B22" s="6"/>
      <x:c r="C22" s="6"/>
      <x:c r="D22" s="6"/>
      <x:c r="E22" s="6"/>
      <x:c r="F22" s="6"/>
    </x:row>
    <x:row r="23" ht="36" customHeight="1">
      <x:c r="A23" s="6" t="str">
        <x:v>Customer refunds in this cohort</x:v>
      </x:c>
      <x:c r="B23" s="24" t="n">
        <x:v>10000</x:v>
      </x:c>
      <x:c r="C23" s="6" t="str">
        <x:v>Money returned, not another service fee. Older-order refunds belong in Match Settlement.</x:v>
      </x:c>
      <x:c r="D23" s="6"/>
      <x:c r="E23" s="6"/>
      <x:c r="F23" s="6"/>
    </x:row>
    <x:row r="24" ht="36" customHeight="1">
      <x:c r="A24" s="6" t="str">
        <x:v>Amount chosen for early settlement</x:v>
      </x:c>
      <x:c r="B24" s="24" t="n">
        <x:v>50000</x:v>
      </x:c>
      <x:c r="C24" s="6" t="str">
        <x:v>Example optional amount. Enter 0 if the service is not used.</x:v>
      </x:c>
      <x:c r="D24" s="6"/>
      <x:c r="E24" s="6"/>
      <x:c r="F24" s="6"/>
    </x:row>
    <x:row r="25" ht="36" customHeight="1">
      <x:c r="A25" s="6" t="str">
        <x:v>Early-settlement rate</x:v>
      </x:c>
      <x:c r="B25" s="26" t="n">
        <x:v>0.0025</x:v>
      </x:c>
      <x:c r="C25" s="6" t="str">
        <x:v>Illustrative 0.25%, not an account quote. Check the actual fee basis.</x:v>
      </x:c>
      <x:c r="D25" s="6"/>
      <x:c r="E25" s="6"/>
      <x:c r="F25" s="6"/>
    </x:row>
    <x:row r="26" ht="36" customHeight="1">
      <x:c r="A26" s="6" t="str">
        <x:v>GST on early-settlement fee</x:v>
      </x:c>
      <x:c r="B26" s="26" t="n">
        <x:v>0.18</x:v>
      </x:c>
      <x:c r="C26" s="6" t="str">
        <x:v>Assumption on the example add-on fee.</x:v>
      </x:c>
      <x:c r="D26" s="6"/>
      <x:c r="E26" s="6"/>
      <x:c r="F26" s="6"/>
    </x:row>
    <x:row r="27" ht="36" customHeight="1">
      <x:c r="A27" s="6" t="str">
        <x:v>Other gateway charges, incl. tax</x:v>
      </x:c>
      <x:c r="B27" s="24" t="n">
        <x:v>0</x:v>
      </x:c>
      <x:c r="C27" s="6" t="str">
        <x:v>Explicit assumption: none. Include applicable instant-refund or other charges once.</x:v>
      </x:c>
      <x:c r="D27" s="6"/>
      <x:c r="E27" s="6"/>
      <x:c r="F27" s="6"/>
    </x:row>
    <x:row r="28" ht="36" customHeight="1">
      <x:c r="A28" s="6" t="str">
        <x:v>Separately billed platform costs</x:v>
      </x:c>
      <x:c r="B28" s="24" t="n">
        <x:v>0</x:v>
      </x:c>
      <x:c r="C28" s="6" t="str">
        <x:v>Explicit assumption: none. This is NOT deducted again in the gateway settlement bridge.</x:v>
      </x:c>
      <x:c r="D28" s="6"/>
      <x:c r="E28" s="6"/>
      <x:c r="F28" s="6"/>
    </x:row>
    <x:row r="29" ht="36" customHeight="1">
      <x:c r="A29" s="6" t="str">
        <x:v>Adjustments check</x:v>
      </x:c>
      <x:c r="B29" s="30" t="str">
        <x:f>IF(B14&lt;&gt;"OK","CHECK INPUTS",IF(COUNT(B23:B28)&lt;&gt;6,"CHECK INPUTS",IF(OR(MIN(B23:B28)&lt;0,B25&gt;1,B26&gt;1,B23&gt;B15,B24&gt;MAX(0,B19-B23)),"CHECK INPUTS","OK")))</x:f>
        <x:v>OK</x:v>
      </x:c>
      <x:c r="C29" s="6" t="str">
        <x:v>Resolve CHECK messages before using the results.</x:v>
      </x:c>
      <x:c r="D29" s="6"/>
      <x:c r="E29" s="6"/>
      <x:c r="F29" s="6"/>
    </x:row>
    <x:row r="30" ht="26" customHeight="1">
      <x:c r="A30" s="6"/>
      <x:c r="B30" s="6"/>
      <x:c r="C30" s="6"/>
      <x:c r="D30" s="6"/>
      <x:c r="E30" s="6"/>
      <x:c r="F30" s="6"/>
    </x:row>
    <x:row r="31" ht="36" customHeight="1">
      <x:c r="A31" s="6" t="str">
        <x:v>Early-settlement fee</x:v>
      </x:c>
      <x:c r="B31" s="28" t="n">
        <x:f>IF(B29&lt;&gt;"OK","CHECK INPUTS",ROUND(B24*B25,2))</x:f>
        <x:v>125</x:v>
      </x:c>
      <x:c r="C31" s="6" t="str">
        <x:v>Only the selected early-settlement base.</x:v>
      </x:c>
      <x:c r="D31" s="6"/>
      <x:c r="E31" s="6"/>
      <x:c r="F31" s="6"/>
    </x:row>
    <x:row r="32" ht="36" customHeight="1">
      <x:c r="A32" s="6" t="str">
        <x:v>GST on early-settlement fee</x:v>
      </x:c>
      <x:c r="B32" s="28" t="n">
        <x:f>IF(B29&lt;&gt;"OK","CHECK INPUTS",ROUND(B31*B26,2))</x:f>
        <x:v>22.5</x:v>
      </x:c>
      <x:c r="C32" s="6" t="str">
        <x:v>Tax is applied to the fee above.</x:v>
      </x:c>
      <x:c r="D32" s="6"/>
      <x:c r="E32" s="6"/>
      <x:c r="F32" s="6"/>
    </x:row>
    <x:row r="33" ht="36" customHeight="1">
      <x:c r="A33" s="6" t="str">
        <x:v>Extra gateway deductions</x:v>
      </x:c>
      <x:c r="B33" s="28" t="n">
        <x:f>IF(B29&lt;&gt;"OK","CHECK INPUTS",ROUND(SUM(B31:B32)+B27,2))</x:f>
        <x:v>147.5</x:v>
      </x:c>
      <x:c r="C33" s="6" t="str">
        <x:v>Excludes refunded customer principal.</x:v>
      </x:c>
      <x:c r="D33" s="6"/>
      <x:c r="E33" s="6"/>
      <x:c r="F33" s="6"/>
    </x:row>
    <x:row r="34" ht="36" customHeight="1">
      <x:c r="A34" s="6" t="str">
        <x:v>Total gateway cost, incl. tax</x:v>
      </x:c>
      <x:c r="B34" s="28" t="n">
        <x:f>IF(B29&lt;&gt;"OK","CHECK INPUTS",ROUND(B18+B33,2))</x:f>
        <x:v>5457.5</x:v>
      </x:c>
      <x:c r="C34" s="6" t="str">
        <x:v>Do NOT add retained original fees again.</x:v>
      </x:c>
      <x:c r="D34" s="6"/>
      <x:c r="E34" s="6"/>
      <x:c r="F34" s="6"/>
    </x:row>
    <x:row r="35" ht="36" customHeight="1">
      <x:c r="A35" s="6" t="str">
        <x:v>Cash after fees and refunds</x:v>
      </x:c>
      <x:c r="B35" s="28" t="n">
        <x:f>IF(B29&lt;&gt;"OK","CHECK INPUTS",ROUND(B19-B23-B33,2))</x:f>
        <x:v>184542.5</x:v>
      </x:c>
      <x:c r="C35" s="6" t="str">
        <x:v>Cohort planning figure, not a guaranteed calendar-month bank credit.</x:v>
      </x:c>
      <x:c r="D35" s="6"/>
      <x:c r="E35" s="6"/>
      <x:c r="F35" s="6"/>
    </x:row>
    <x:row r="36" ht="36" customHeight="1">
      <x:c r="A36" s="6" t="str">
        <x:v>After separate platform bills</x:v>
      </x:c>
      <x:c r="B36" s="28" t="n">
        <x:f>IF(B29&lt;&gt;"OK","CHECK INPUTS",ROUND(B35-B28,2))</x:f>
        <x:v>184542.5</x:v>
      </x:c>
      <x:c r="C36" s="6" t="str">
        <x:v>Broader cash figure; not profit.</x:v>
      </x:c>
      <x:c r="D36" s="6"/>
      <x:c r="E36" s="6"/>
      <x:c r="F36" s="6"/>
    </x:row>
    <x:row r="37" ht="36" customHeight="1">
      <x:c r="A37" s="6" t="str">
        <x:v>Gateway cost / captured amount</x:v>
      </x:c>
      <x:c r="B37" s="32" t="n">
        <x:f>IF(B29&lt;&gt;"OK","CHECK INPUTS",IF(B15=0,0,B34/B15))</x:f>
        <x:v>0.0272875</x:v>
      </x:c>
      <x:c r="C37" s="6" t="str">
        <x:v>Refunded principal excluded from gateway-cost numerator.</x:v>
      </x:c>
      <x:c r="D37" s="6"/>
      <x:c r="E37" s="6"/>
      <x:c r="F37" s="6"/>
    </x:row>
    <x:row r="38" ht="26" customHeight="1">
      <x:c r="A38" s="6"/>
      <x:c r="B38" s="6"/>
      <x:c r="C38" s="6"/>
      <x:c r="D38" s="6"/>
      <x:c r="E38" s="6"/>
      <x:c r="F38" s="6"/>
    </x:row>
    <x:row r="39" ht="26" customHeight="1">
      <x:c r="A39" s="6"/>
      <x:c r="B39" s="6"/>
      <x:c r="C39" s="6"/>
      <x:c r="D39" s="6"/>
      <x:c r="E39" s="6"/>
      <x:c r="F39" s="6"/>
    </x:row>
    <x:row r="40" ht="40" customHeight="1">
      <x:c r="A40" s="18" t="str">
        <x:v>Small differences can arise from per-transaction rounding. Enter all applicable other charges explicitly. Promotions are not automatically modelled, and nothing here predicts eligibility or a settlement date.</x:v>
      </x:c>
      <x:c r="B40" s="18"/>
      <x:c r="C40" s="18"/>
      <x:c r="D40" s="18"/>
      <x:c r="E40" s="18"/>
      <x:c r="F40" s="18"/>
    </x:row>
    <x:row r="41" ht="26" customHeight="1">
      <x:c r="A41" s="6"/>
      <x:c r="B41" s="6"/>
      <x:c r="C41" s="6"/>
      <x:c r="D41" s="6"/>
      <x:c r="E41" s="6"/>
      <x:c r="F41" s="6"/>
    </x:row>
    <x:row r="42" ht="26" customHeight="1">
      <x:c r="A42" s="6"/>
      <x:c r="B42" s="6"/>
      <x:c r="C42" s="6"/>
      <x:c r="D42" s="6"/>
      <x:c r="E42" s="6"/>
      <x:c r="F42" s="6"/>
    </x:row>
    <x:row r="43" ht="26" customHeight="1">
      <x:c r="A43" s="6"/>
      <x:c r="B43" s="6"/>
      <x:c r="C43" s="6"/>
      <x:c r="D43" s="6"/>
      <x:c r="E43" s="6"/>
      <x:c r="F43" s="6"/>
    </x:row>
    <x:row r="44" ht="26" customHeight="1">
      <x:c r="A44" s="6"/>
      <x:c r="B44" s="6"/>
      <x:c r="C44" s="6"/>
      <x:c r="D44" s="6"/>
      <x:c r="E44" s="6"/>
      <x:c r="F44" s="6"/>
    </x:row>
    <x:row r="45" ht="26" customHeight="1">
      <x:c r="A45" s="6"/>
      <x:c r="B45" s="6"/>
      <x:c r="C45" s="6"/>
      <x:c r="D45" s="6"/>
      <x:c r="E45" s="6"/>
      <x:c r="F45" s="6"/>
    </x:row>
  </x:sheetData>
  <x:mergeCells>
    <x:mergeCell ref="A1:F1"/>
    <x:mergeCell ref="A2:F2"/>
    <x:mergeCell ref="C5:F5"/>
    <x:mergeCell ref="C14:F14"/>
    <x:mergeCell ref="C15:F15"/>
    <x:mergeCell ref="C16:F16"/>
    <x:mergeCell ref="C17:F17"/>
    <x:mergeCell ref="C18:F18"/>
    <x:mergeCell ref="C19:F19"/>
    <x:mergeCell ref="C23:F23"/>
    <x:mergeCell ref="C24:F24"/>
    <x:mergeCell ref="C25:F25"/>
    <x:mergeCell ref="C26:F26"/>
    <x:mergeCell ref="C27:F27"/>
    <x:mergeCell ref="C28:F28"/>
    <x:mergeCell ref="C29:F29"/>
    <x:mergeCell ref="C31:F31"/>
    <x:mergeCell ref="C32:F32"/>
    <x:mergeCell ref="C33:F33"/>
    <x:mergeCell ref="C34:F34"/>
    <x:mergeCell ref="C35:F35"/>
    <x:mergeCell ref="C36:F36"/>
    <x:mergeCell ref="C37:F37"/>
    <x:mergeCell ref="A40:F40"/>
  </x:mergeCells>
  <x:dataValidations count="3">
    <x:dataValidation type="decimal" operator="between" sqref="B5">
      <x:formula1>0</x:formula1>
      <x:formula2>1</x:formula2>
    </x:dataValidation>
    <x:dataValidation type="decimal" operator="between" sqref="C9:C12">
      <x:formula1>0</x:formula1>
      <x:formula2>1</x:formula2>
    </x:dataValidation>
    <x:dataValidation type="decimal" operator="between" sqref="B25:B26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15468923708f44d5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REFUND CASH CHECK</x:v>
      </x:c>
      <x:c r="B1" s="9"/>
      <x:c r="C1" s="9"/>
      <x:c r="D1" s="9"/>
      <x:c r="E1" s="9"/>
      <x:c r="F1" s="9"/>
    </x:row>
    <x:row r="2" ht="40" customHeight="1">
      <x:c r="A2" s="12" t="str">
        <x:v>One original payment and its refunds — do not deduct the original fee twice.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36" customHeight="1">
      <x:c r="A5" s="6" t="str">
        <x:v>Original collected amount</x:v>
      </x:c>
      <x:c r="B5" s="24" t="n">
        <x:v>10000</x:v>
      </x:c>
      <x:c r="C5" s="6" t="str">
        <x:v>Full amount paid by the customer.</x:v>
      </x:c>
      <x:c r="D5" s="6"/>
      <x:c r="E5" s="6"/>
      <x:c r="F5" s="6"/>
    </x:row>
    <x:row r="6" ht="36" customHeight="1">
      <x:c r="A6" s="6" t="str">
        <x:v>Original fee + GST deducted</x:v>
      </x:c>
      <x:c r="B6" s="24" t="n">
        <x:v>236</x:v>
      </x:c>
      <x:c r="C6" s="6" t="str">
        <x:v>Enter the actual original total deduction, counted once.</x:v>
      </x:c>
      <x:c r="D6" s="6"/>
      <x:c r="E6" s="6"/>
      <x:c r="F6" s="6"/>
    </x:row>
    <x:row r="7" ht="36" customHeight="1">
      <x:c r="A7" s="6" t="str">
        <x:v>Customer money refunded</x:v>
      </x:c>
      <x:c r="B7" s="24" t="n">
        <x:v>10000</x:v>
      </x:c>
      <x:c r="C7" s="6" t="str">
        <x:v>Full or partial refund; not more than this original payment.</x:v>
      </x:c>
      <x:c r="D7" s="6"/>
      <x:c r="E7" s="6"/>
      <x:c r="F7" s="6"/>
    </x:row>
    <x:row r="8" ht="36" customHeight="1">
      <x:c r="A8" s="6" t="str">
        <x:v>Confirmed original fee/tax credit</x:v>
      </x:c>
      <x:c r="B8" s="24" t="n">
        <x:v>0</x:v>
      </x:c>
      <x:c r="C8" s="6" t="str">
        <x:v>Default 0 follows normal-refund policy. Change only for an actual credit.</x:v>
      </x:c>
      <x:c r="D8" s="6"/>
      <x:c r="E8" s="6"/>
      <x:c r="F8" s="6"/>
    </x:row>
    <x:row r="9" ht="36" customHeight="1">
      <x:c r="A9" s="6" t="str">
        <x:v>New refund charge incl. tax</x:v>
      </x:c>
      <x:c r="B9" s="24" t="n">
        <x:v>0</x:v>
      </x:c>
      <x:c r="C9" s="6" t="str">
        <x:v>Default 0 for a normal refund; enter actual instant-refund charges if used.</x:v>
      </x:c>
      <x:c r="D9" s="6"/>
      <x:c r="E9" s="6"/>
      <x:c r="F9" s="6"/>
    </x:row>
    <x:row r="10" ht="26" customHeight="1">
      <x:c r="A10" s="6"/>
      <x:c r="B10" s="6"/>
      <x:c r="C10" s="6"/>
      <x:c r="D10" s="6"/>
      <x:c r="E10" s="6"/>
      <x:c r="F10" s="6"/>
    </x:row>
    <x:row r="11" ht="36" customHeight="1">
      <x:c r="A11" s="6" t="str">
        <x:v>Input check</x:v>
      </x:c>
      <x:c r="B11" s="30" t="str">
        <x:f>IF(COUNT(B5:B9)&lt;&gt;5,"CHECK INPUTS",IF(OR(MIN(B5:B9)&lt;0,B7&gt;B5,B8&gt;B6),"CHECK INPUTS","OK"))</x:f>
        <x:v>OK</x:v>
      </x:c>
      <x:c r="C11" s="6" t="str">
        <x:v>Resolve CHECK messages before using the results.</x:v>
      </x:c>
      <x:c r="D11" s="6"/>
      <x:c r="E11" s="6"/>
      <x:c r="F11" s="6"/>
    </x:row>
    <x:row r="12" ht="26" customHeight="1">
      <x:c r="A12" s="6"/>
      <x:c r="B12" s="6"/>
      <x:c r="C12" s="6"/>
      <x:c r="D12" s="6"/>
      <x:c r="E12" s="6"/>
      <x:c r="F12" s="6"/>
    </x:row>
    <x:row r="13" ht="36" customHeight="1">
      <x:c r="A13" s="6" t="str">
        <x:v>Cash before customer refund</x:v>
      </x:c>
      <x:c r="B13" s="28" t="n">
        <x:f>IF(B11&lt;&gt;"OK","CHECK INPUTS",ROUND(B5-B6,2))</x:f>
        <x:v>9764</x:v>
      </x:c>
      <x:c r="C13" s="6" t="str">
        <x:v>Already reflects the original deduction.</x:v>
      </x:c>
      <x:c r="D13" s="6"/>
      <x:c r="E13" s="6"/>
      <x:c r="F13" s="6"/>
    </x:row>
    <x:row r="14" ht="36" customHeight="1">
      <x:c r="A14" s="6" t="str">
        <x:v>Gateway charges remaining</x:v>
      </x:c>
      <x:c r="B14" s="28" t="n">
        <x:f>IF(B11&lt;&gt;"OK","CHECK INPUTS",ROUND(B6-B8+B9,2))</x:f>
        <x:v>236</x:v>
      </x:c>
      <x:c r="C14" s="6" t="str">
        <x:v>Original fee, less actual credit, plus any new refund fee.</x:v>
      </x:c>
      <x:c r="D14" s="6"/>
      <x:c r="E14" s="6"/>
      <x:c r="F14" s="6"/>
    </x:row>
    <x:row r="15" ht="36" customHeight="1">
      <x:c r="A15" s="6" t="str">
        <x:v>Cash retained from this payment</x:v>
      </x:c>
      <x:c r="B15" s="28" t="n">
        <x:f>IF(B11&lt;&gt;"OK","CHECK INPUTS",ROUND(B5-B7-B14,2))</x:f>
        <x:v>-236</x:v>
      </x:c>
      <x:c r="C15" s="6" t="str">
        <x:v>Negative after a full refund means a fee cash cost remains.</x:v>
      </x:c>
      <x:c r="D15" s="6"/>
      <x:c r="E15" s="6"/>
      <x:c r="F15" s="6"/>
    </x:row>
    <x:row r="16" ht="26" customHeight="1">
      <x:c r="A16" s="6"/>
      <x:c r="B16" s="6"/>
      <x:c r="C16" s="6"/>
      <x:c r="D16" s="6"/>
      <x:c r="E16" s="6"/>
      <x:c r="F16" s="6"/>
    </x:row>
    <x:row r="17" ht="36" customHeight="1">
      <x:c r="A17" s="6" t="str">
        <x:v>Cash result</x:v>
      </x:c>
      <x:c r="B17" s="30" t="str">
        <x:f>IF(B11&lt;&gt;"OK","CHECK INPUTS",IF(B15&lt;0,"FEES REMAIN",IF(B15=0,"ZERO REMAINS","CASH REMAINS")))</x:f>
        <x:v>FEES REMAIN</x:v>
      </x:c>
      <x:c r="C17" s="6" t="str">
        <x:v>Resolve CHECK messages before using the results.</x:v>
      </x:c>
      <x:c r="D17" s="6"/>
      <x:c r="E17" s="6"/>
      <x:c r="F17" s="6"/>
    </x:row>
    <x:row r="18" ht="26" customHeight="1">
      <x:c r="A18" s="6"/>
      <x:c r="B18" s="6"/>
      <x:c r="C18" s="6"/>
      <x:c r="D18" s="6"/>
      <x:c r="E18" s="6"/>
      <x:c r="F18" s="6"/>
    </x:row>
    <x:row r="19" ht="26" customHeight="1">
      <x:c r="A19" s="6"/>
      <x:c r="B19" s="6"/>
      <x:c r="C19" s="6"/>
      <x:c r="D19" s="6"/>
      <x:c r="E19" s="6"/>
      <x:c r="F19" s="6"/>
    </x:row>
    <x:row r="20" ht="40" customHeight="1">
      <x:c r="A20" s="18" t="str">
        <x:v>A negative figure is not automatically an error. A full ₹10,000 refund with ₹236 original deductions and no fee credit leaves a ₹236 cash cost.</x:v>
      </x:c>
      <x:c r="B20" s="18"/>
      <x:c r="C20" s="18"/>
      <x:c r="D20" s="18"/>
      <x:c r="E20" s="18"/>
      <x:c r="F20" s="18"/>
    </x:row>
    <x:row r="21" ht="26" customHeight="1">
      <x:c r="A21" s="6"/>
      <x:c r="B21" s="6"/>
      <x:c r="C21" s="6"/>
      <x:c r="D21" s="6"/>
      <x:c r="E21" s="6"/>
      <x:c r="F21" s="6"/>
    </x:row>
    <x:row r="22" ht="40" customHeight="1">
      <x:c r="A22" s="18" t="str">
        <x:v>This is not a refund eligibility decision, accounting journal or tax-credit calculation. It does not tell you when to add funds to the provider account.</x:v>
      </x:c>
      <x:c r="B22" s="18"/>
      <x:c r="C22" s="18"/>
      <x:c r="D22" s="18"/>
      <x:c r="E22" s="18"/>
      <x:c r="F22" s="18"/>
    </x:row>
    <x:row r="23" ht="26" customHeight="1">
      <x:c r="A23" s="6"/>
      <x:c r="B23" s="6"/>
      <x:c r="C23" s="6"/>
      <x:c r="D23" s="6"/>
      <x:c r="E23" s="6"/>
      <x:c r="F23" s="6"/>
    </x:row>
    <x:row r="24" ht="26" customHeight="1">
      <x:c r="A24" s="6"/>
      <x:c r="B24" s="6"/>
      <x:c r="C24" s="6"/>
      <x:c r="D24" s="6"/>
      <x:c r="E24" s="6"/>
      <x:c r="F24" s="6"/>
    </x:row>
    <x:row r="25" ht="26" customHeight="1">
      <x:c r="A25" s="6"/>
      <x:c r="B25" s="6"/>
      <x:c r="C25" s="6"/>
      <x:c r="D25" s="6"/>
      <x:c r="E25" s="6"/>
      <x:c r="F25" s="6"/>
    </x:row>
    <x:row r="26" ht="26" customHeight="1">
      <x:c r="A26" s="6"/>
      <x:c r="B26" s="6"/>
      <x:c r="C26" s="6"/>
      <x:c r="D26" s="6"/>
      <x:c r="E26" s="6"/>
      <x:c r="F26" s="6"/>
    </x:row>
    <x:row r="27" ht="26" customHeight="1">
      <x:c r="A27" s="6"/>
      <x:c r="B27" s="6"/>
      <x:c r="C27" s="6"/>
      <x:c r="D27" s="6"/>
      <x:c r="E27" s="6"/>
      <x:c r="F27" s="6"/>
    </x:row>
  </x:sheetData>
  <x:mergeCells>
    <x:mergeCell ref="A1:F1"/>
    <x:mergeCell ref="A2:F2"/>
    <x:mergeCell ref="C5:F5"/>
    <x:mergeCell ref="C6:F6"/>
    <x:mergeCell ref="C7:F7"/>
    <x:mergeCell ref="C8:F8"/>
    <x:mergeCell ref="C9:F9"/>
    <x:mergeCell ref="C11:F11"/>
    <x:mergeCell ref="C13:F13"/>
    <x:mergeCell ref="C14:F14"/>
    <x:mergeCell ref="C15:F15"/>
    <x:mergeCell ref="C17:F17"/>
    <x:mergeCell ref="A20:F20"/>
    <x:mergeCell ref="A22:F22"/>
  </x:mergeCells>
  <x:pageMargins left="0.7" right="0.7" top="0.75" bottom="0.75" header="0.3" footer="0.3"/>
  <x:legacyDrawing xmlns:r="http://schemas.openxmlformats.org/officeDocument/2006/relationships" r:id="R9bcc66c712b148e4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MATCH THE BANK CREDIT</x:v>
      </x:c>
      <x:c r="B1" s="9"/>
      <x:c r="C1" s="9"/>
      <x:c r="D1" s="9"/>
      <x:c r="E1" s="9"/>
      <x:c r="F1" s="9"/>
    </x:row>
    <x:row r="2" ht="40" customHeight="1">
      <x:c r="A2" s="12" t="str">
        <x:v>Manual bridge for one consistent reporting period — read the balance basis before entering data.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36" customHeight="1">
      <x:c r="A5" s="6" t="str">
        <x:v>Opening unsettled funds (gross)</x:v>
      </x:c>
      <x:c r="B5" s="24" t="n">
        <x:v>2000</x:v>
      </x:c>
      <x:c r="C5" s="6" t="str">
        <x:v>Must be on the same gross basis as closing funds; not an already netted Dashboard number.</x:v>
      </x:c>
      <x:c r="D5" s="6"/>
      <x:c r="E5" s="6"/>
      <x:c r="F5" s="6"/>
    </x:row>
    <x:row r="6" ht="36" customHeight="1">
      <x:c r="A6" s="6" t="str">
        <x:v>Captured payments in period</x:v>
      </x:c>
      <x:c r="B6" s="24" t="n">
        <x:v>200000</x:v>
      </x:c>
      <x:c r="C6" s="6" t="str">
        <x:v>All relevant captured amounts on the same report basis.</x:v>
      </x:c>
      <x:c r="D6" s="6"/>
      <x:c r="E6" s="6"/>
      <x:c r="F6" s="6"/>
    </x:row>
    <x:row r="7" ht="36" customHeight="1">
      <x:c r="A7" s="6" t="str">
        <x:v>Confirmed credits / other inflows</x:v>
      </x:c>
      <x:c r="B7" s="24" t="n">
        <x:v>0</x:v>
      </x:c>
      <x:c r="C7" s="6" t="str">
        <x:v>Actual credits, fee reversals or top-ups relevant to this bridge.</x:v>
      </x:c>
      <x:c r="D7" s="6"/>
      <x:c r="E7" s="6"/>
      <x:c r="F7" s="6"/>
    </x:row>
    <x:row r="8" ht="36" customHeight="1">
      <x:c r="A8" s="6" t="str">
        <x:v>Customer refund debits</x:v>
      </x:c>
      <x:c r="B8" s="24" t="n">
        <x:v>10000</x:v>
      </x:c>
      <x:c r="C8" s="6" t="str">
        <x:v>Include actual debits in the period, including older-order refunds where relevant.</x:v>
      </x:c>
      <x:c r="D8" s="6"/>
      <x:c r="E8" s="6"/>
      <x:c r="F8" s="6"/>
    </x:row>
    <x:row r="9" ht="36" customHeight="1">
      <x:c r="A9" s="6" t="str">
        <x:v>Chargeback principal debits</x:v>
      </x:c>
      <x:c r="B9" s="24" t="n">
        <x:v>0</x:v>
      </x:c>
      <x:c r="C9" s="6" t="str">
        <x:v>Do not also include these amounts in customer refunds.</x:v>
      </x:c>
      <x:c r="D9" s="6"/>
      <x:c r="E9" s="6"/>
      <x:c r="F9" s="6"/>
    </x:row>
    <x:row r="10" ht="36" customHeight="1">
      <x:c r="A10" s="6" t="str">
        <x:v>Gateway fees including tax</x:v>
      </x:c>
      <x:c r="B10" s="24" t="n">
        <x:v>5310</x:v>
      </x:c>
      <x:c r="C10" s="6" t="str">
        <x:v>Include processing, settlement and other gateway fees once.</x:v>
      </x:c>
      <x:c r="D10" s="6"/>
      <x:c r="E10" s="6"/>
      <x:c r="F10" s="6"/>
    </x:row>
    <x:row r="11" ht="36" customHeight="1">
      <x:c r="A11" s="6" t="str">
        <x:v>Other provider debits</x:v>
      </x:c>
      <x:c r="B11" s="24" t="n">
        <x:v>0</x:v>
      </x:c>
      <x:c r="C11" s="6" t="str">
        <x:v>Actual identified debits only; exclude separately paid store-platform bills.</x:v>
      </x:c>
      <x:c r="D11" s="6"/>
      <x:c r="E11" s="6"/>
      <x:c r="F11" s="6"/>
    </x:row>
    <x:row r="12" ht="36" customHeight="1">
      <x:c r="A12" s="6" t="str">
        <x:v>Closing unsettled funds (gross)</x:v>
      </x:c>
      <x:c r="B12" s="24" t="n">
        <x:v>5000</x:v>
      </x:c>
      <x:c r="C12" s="6" t="str">
        <x:v>Includes funds not transferred, on the matching gross basis.</x:v>
      </x:c>
      <x:c r="D12" s="6"/>
      <x:c r="E12" s="6"/>
      <x:c r="F12" s="6"/>
    </x:row>
    <x:row r="13" ht="36" customHeight="1">
      <x:c r="A13" s="6" t="str">
        <x:v>Actual net bank transfers</x:v>
      </x:c>
      <x:c r="B13" s="24" t="n">
        <x:v>181690</x:v>
      </x:c>
      <x:c r="C13" s="6" t="str">
        <x:v>Signed bank total: credits minus any bank debits for this matching period.</x:v>
      </x:c>
      <x:c r="D13" s="6"/>
      <x:c r="E13" s="6"/>
      <x:c r="F13" s="6"/>
    </x:row>
    <x:row r="14" ht="36" customHeight="1">
      <x:c r="A14" s="6" t="str">
        <x:v>Allowed rounding difference</x:v>
      </x:c>
      <x:c r="B14" s="24" t="n">
        <x:v>0.01</x:v>
      </x:c>
      <x:c r="C14" s="6" t="str">
        <x:v>User-selected reconciliation tolerance; default one paisa.</x:v>
      </x:c>
      <x:c r="D14" s="6"/>
      <x:c r="E14" s="6"/>
      <x:c r="F14" s="6"/>
    </x:row>
    <x:row r="15" ht="26" customHeight="1">
      <x:c r="A15" s="6"/>
      <x:c r="B15" s="6"/>
      <x:c r="C15" s="6"/>
      <x:c r="D15" s="6"/>
      <x:c r="E15" s="6"/>
      <x:c r="F15" s="6"/>
    </x:row>
    <x:row r="16" ht="36" customHeight="1">
      <x:c r="A16" s="6" t="str">
        <x:v>Input check</x:v>
      </x:c>
      <x:c r="B16" s="30" t="str">
        <x:f>IF(COUNT(B5:B14)&lt;&gt;10,"CHECK INPUTS",IF(OR(MIN(B5:B12)&lt;0,B14&lt;0),"CHECK INPUTS","OK"))</x:f>
        <x:v>OK</x:v>
      </x:c>
      <x:c r="C16" s="6" t="str">
        <x:v>Resolve CHECK messages before using the results.</x:v>
      </x:c>
      <x:c r="D16" s="6"/>
      <x:c r="E16" s="6"/>
      <x:c r="F16" s="6"/>
    </x:row>
    <x:row r="17" ht="26" customHeight="1">
      <x:c r="A17" s="6"/>
      <x:c r="B17" s="6"/>
      <x:c r="C17" s="6"/>
      <x:c r="D17" s="6"/>
      <x:c r="E17" s="6"/>
      <x:c r="F17" s="6"/>
    </x:row>
    <x:row r="18" ht="36" customHeight="1">
      <x:c r="A18" s="6" t="str">
        <x:v>Expected net bank transfers</x:v>
      </x:c>
      <x:c r="B18" s="28" t="n">
        <x:f>IF(B16&lt;&gt;"OK","CHECK INPUTS",ROUND(B5+B6+B7-B8-B9-B10-B11-B12,2))</x:f>
        <x:v>181690</x:v>
      </x:c>
      <x:c r="C18" s="6" t="str">
        <x:v>Negative expected value needs funding/period review; it is not clamped to zero.</x:v>
      </x:c>
      <x:c r="D18" s="6"/>
      <x:c r="E18" s="6"/>
      <x:c r="F18" s="6"/>
    </x:row>
    <x:row r="19" ht="36" customHeight="1">
      <x:c r="A19" s="6" t="str">
        <x:v>Actual minus expected</x:v>
      </x:c>
      <x:c r="B19" s="28" t="n">
        <x:f>IF(B16&lt;&gt;"OK","CHECK INPUTS",ROUND(B13-B18,2))</x:f>
        <x:v>0</x:v>
      </x:c>
      <x:c r="C19" s="6" t="str">
        <x:v>Negative = less received than expected. Positive = more received.</x:v>
      </x:c>
      <x:c r="D19" s="6"/>
      <x:c r="E19" s="6"/>
      <x:c r="F19" s="6"/>
    </x:row>
    <x:row r="20" ht="36" customHeight="1">
      <x:c r="A20" s="6" t="str">
        <x:v>Match result</x:v>
      </x:c>
      <x:c r="B20" s="30" t="str">
        <x:f>IF(B16&lt;&gt;"OK","CHECK INPUTS",IF(ABS(B19)&lt;=B14,"MATCH","CHECK DIFFERENCE"))</x:f>
        <x:v>MATCH</x:v>
      </x:c>
      <x:c r="C20" s="6" t="str">
        <x:v>Resolve CHECK messages before using the results.</x:v>
      </x:c>
      <x:c r="D20" s="6"/>
      <x:c r="E20" s="6"/>
      <x:c r="F20" s="6"/>
    </x:row>
    <x:row r="21" ht="26" customHeight="1">
      <x:c r="A21" s="6"/>
      <x:c r="B21" s="6"/>
      <x:c r="C21" s="6"/>
      <x:c r="D21" s="6"/>
      <x:c r="E21" s="6"/>
      <x:c r="F21" s="6"/>
    </x:row>
    <x:row r="22" ht="26" customHeight="1">
      <x:c r="A22" s="6"/>
      <x:c r="B22" s="6"/>
      <x:c r="C22" s="6"/>
      <x:c r="D22" s="6"/>
      <x:c r="E22" s="6"/>
      <x:c r="F22" s="6"/>
    </x:row>
    <x:row r="23" ht="40" customHeight="1">
      <x:c r="A23" s="18" t="str">
        <x:v>Do not use balances already net of fees and then subtract those same fees again. Rebuild opening and closing gross balances from consistent records, or use a report-specific reconciliation outside this sheet.</x:v>
      </x:c>
      <x:c r="B23" s="18"/>
      <x:c r="C23" s="18"/>
      <x:c r="D23" s="18"/>
      <x:c r="E23" s="18"/>
      <x:c r="F23" s="18"/>
    </x:row>
    <x:row r="24" ht="26" customHeight="1">
      <x:c r="A24" s="6"/>
      <x:c r="B24" s="6"/>
      <x:c r="C24" s="6"/>
      <x:c r="D24" s="6"/>
      <x:c r="E24" s="6"/>
      <x:c r="F24" s="6"/>
    </x:row>
    <x:row r="25" ht="40" customHeight="1">
      <x:c r="A25" s="18" t="str">
        <x:v>Investigate differences; never insert an invented fee just to make MATCH appear. This sheet does not authenticate transactions or automatically read settlement reports.</x:v>
      </x:c>
      <x:c r="B25" s="18"/>
      <x:c r="C25" s="18"/>
      <x:c r="D25" s="18"/>
      <x:c r="E25" s="18"/>
      <x:c r="F25" s="18"/>
    </x:row>
    <x:row r="26" ht="26" customHeight="1">
      <x:c r="A26" s="6"/>
      <x:c r="B26" s="6"/>
      <x:c r="C26" s="6"/>
      <x:c r="D26" s="6"/>
      <x:c r="E26" s="6"/>
      <x:c r="F26" s="6"/>
    </x:row>
    <x:row r="27" ht="26" customHeight="1">
      <x:c r="A27" s="6"/>
      <x:c r="B27" s="6"/>
      <x:c r="C27" s="6"/>
      <x:c r="D27" s="6"/>
      <x:c r="E27" s="6"/>
      <x:c r="F27" s="6"/>
    </x:row>
    <x:row r="28" ht="26" customHeight="1">
      <x:c r="A28" s="6"/>
      <x:c r="B28" s="6"/>
      <x:c r="C28" s="6"/>
      <x:c r="D28" s="6"/>
      <x:c r="E28" s="6"/>
      <x:c r="F28" s="6"/>
    </x:row>
    <x:row r="29" ht="26" customHeight="1">
      <x:c r="A29" s="6"/>
      <x:c r="B29" s="6"/>
      <x:c r="C29" s="6"/>
      <x:c r="D29" s="6"/>
      <x:c r="E29" s="6"/>
      <x:c r="F29" s="6"/>
    </x:row>
    <x:row r="30" ht="26" customHeight="1">
      <x:c r="A30" s="6"/>
      <x:c r="B30" s="6"/>
      <x:c r="C30" s="6"/>
      <x:c r="D30" s="6"/>
      <x:c r="E30" s="6"/>
      <x:c r="F30" s="6"/>
    </x:row>
  </x:sheetData>
  <x:mergeCells>
    <x:mergeCell ref="A1:F1"/>
    <x:mergeCell ref="A2:F2"/>
    <x:mergeCell ref="C5:F5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6:F16"/>
    <x:mergeCell ref="C18:F18"/>
    <x:mergeCell ref="C19:F19"/>
    <x:mergeCell ref="C20:F20"/>
    <x:mergeCell ref="A23:F23"/>
    <x:mergeCell ref="A25:F25"/>
  </x:mergeCells>
  <x:pageMargins left="0.7" right="0.7" top="0.75" bottom="0.75" header="0.3" footer="0.3"/>
  <x:legacyDrawing xmlns:r="http://schemas.openxmlformats.org/officeDocument/2006/relationships" r:id="Rb3e82a1860424c93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FIVE ANSWERS BEFORE YOU START</x:v>
      </x:c>
      <x:c r="B1" s="9"/>
      <x:c r="C1" s="9"/>
      <x:c r="D1" s="9"/>
      <x:c r="E1" s="9"/>
      <x:c r="F1" s="9"/>
    </x:row>
    <x:row r="2" ht="40" customHeight="1">
      <x:c r="A2" s="12" t="str">
        <x:v>Record the actual account information; no testing, certification or supplier score is implied.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36" customHeight="1">
      <x:c r="A5" s="34" t="str">
        <x:v>Check</x:v>
      </x:c>
      <x:c r="B5" s="34" t="str">
        <x:v>Status</x:v>
      </x:c>
      <x:c r="C5" s="34" t="str">
        <x:v>Your evidence / note</x:v>
      </x:c>
      <x:c r="D5" s="34"/>
      <x:c r="E5" s="34"/>
      <x:c r="F5" s="34"/>
    </x:row>
    <x:row r="6" ht="44" customHeight="1">
      <x:c r="A6" s="6" t="str">
        <x:v>Rates by payment method + GST basis</x:v>
      </x:c>
      <x:c r="B6" s="21" t="str">
        <x:v>Not checked</x:v>
      </x:c>
      <x:c r="C6" s="21" t="str"/>
      <x:c r="D6" s="21"/>
      <x:c r="E6" s="21"/>
      <x:c r="F6" s="21"/>
    </x:row>
    <x:row r="7" ht="44" customHeight="1">
      <x:c r="A7" s="6" t="str">
        <x:v>Credit card on UPI category</x:v>
      </x:c>
      <x:c r="B7" s="21" t="str">
        <x:v>Not checked</x:v>
      </x:c>
      <x:c r="C7" s="21" t="str"/>
      <x:c r="D7" s="21"/>
      <x:c r="E7" s="21"/>
      <x:c r="F7" s="21"/>
    </x:row>
    <x:row r="8" ht="44" customHeight="1">
      <x:c r="A8" s="6" t="str">
        <x:v>Offer eligibility, cap + end date</x:v>
      </x:c>
      <x:c r="B8" s="21" t="str">
        <x:v>Not checked</x:v>
      </x:c>
      <x:c r="C8" s="21" t="str"/>
      <x:c r="D8" s="21"/>
      <x:c r="E8" s="21"/>
      <x:c r="F8" s="21"/>
    </x:row>
    <x:row r="9" ht="44" customHeight="1">
      <x:c r="A9" s="6" t="str">
        <x:v>Possible KYC / onboarding charge</x:v>
      </x:c>
      <x:c r="B9" s="21" t="str">
        <x:v>Not checked</x:v>
      </x:c>
      <x:c r="C9" s="21" t="str"/>
      <x:c r="D9" s="21"/>
      <x:c r="E9" s="21"/>
      <x:c r="F9" s="21"/>
    </x:row>
    <x:row r="10" ht="44" customHeight="1">
      <x:c r="A10" s="6" t="str">
        <x:v>Normal settlement schedule + holds</x:v>
      </x:c>
      <x:c r="B10" s="21" t="str">
        <x:v>Not checked</x:v>
      </x:c>
      <x:c r="C10" s="21" t="str"/>
      <x:c r="D10" s="21"/>
      <x:c r="E10" s="21"/>
      <x:c r="F10" s="21"/>
    </x:row>
    <x:row r="11" ht="44" customHeight="1">
      <x:c r="A11" s="6" t="str">
        <x:v>Optional faster-settlement quote</x:v>
      </x:c>
      <x:c r="B11" s="21" t="str">
        <x:v>Not checked</x:v>
      </x:c>
      <x:c r="C11" s="21" t="str"/>
      <x:c r="D11" s="21"/>
      <x:c r="E11" s="21"/>
      <x:c r="F11" s="21"/>
    </x:row>
    <x:row r="12" ht="44" customHeight="1">
      <x:c r="A12" s="6" t="str">
        <x:v>Normal vs instant refund charges</x:v>
      </x:c>
      <x:c r="B12" s="21" t="str">
        <x:v>Not checked</x:v>
      </x:c>
      <x:c r="C12" s="21" t="str"/>
      <x:c r="D12" s="21"/>
      <x:c r="E12" s="21"/>
      <x:c r="F12" s="21"/>
    </x:row>
    <x:row r="13" ht="44" customHeight="1">
      <x:c r="A13" s="6" t="str">
        <x:v>Original fee retention / real credits</x:v>
      </x:c>
      <x:c r="B13" s="21" t="str">
        <x:v>Not checked</x:v>
      </x:c>
      <x:c r="C13" s="21" t="str"/>
      <x:c r="D13" s="21"/>
      <x:c r="E13" s="21"/>
      <x:c r="F13" s="21"/>
    </x:row>
    <x:row r="14" ht="44" customHeight="1">
      <x:c r="A14" s="6" t="str">
        <x:v>Fee invoice details and GSTIN</x:v>
      </x:c>
      <x:c r="B14" s="21" t="str">
        <x:v>Not checked</x:v>
      </x:c>
      <x:c r="C14" s="21" t="str"/>
      <x:c r="D14" s="21"/>
      <x:c r="E14" s="21"/>
      <x:c r="F14" s="21"/>
    </x:row>
    <x:row r="15" ht="44" customHeight="1">
      <x:c r="A15" s="6" t="str">
        <x:v>First bank transfer matched to report</x:v>
      </x:c>
      <x:c r="B15" s="21" t="str">
        <x:v>Not checked</x:v>
      </x:c>
      <x:c r="C15" s="21" t="str"/>
      <x:c r="D15" s="21"/>
      <x:c r="E15" s="21"/>
      <x:c r="F15" s="21"/>
    </x:row>
    <x:row r="16" ht="26" customHeight="1">
      <x:c r="A16" s="6"/>
      <x:c r="B16" s="6"/>
      <x:c r="C16" s="6"/>
      <x:c r="D16" s="6"/>
      <x:c r="E16" s="6"/>
      <x:c r="F16" s="6"/>
    </x:row>
    <x:row r="17" ht="26" customHeight="1">
      <x:c r="A17" s="6"/>
      <x:c r="B17" s="6"/>
      <x:c r="C17" s="6"/>
      <x:c r="D17" s="6"/>
      <x:c r="E17" s="6"/>
      <x:c r="F17" s="6"/>
    </x:row>
    <x:row r="18" ht="36" customHeight="1">
      <x:c r="A18" s="6" t="str">
        <x:v>Record completeness</x:v>
      </x:c>
      <x:c r="B18" s="30" t="str">
        <x:f>IF(COUNTIF(B6:B15,"Not checked")&gt;0,"CHECK PENDING",IF(OR(LEN(TRIM(C6))=0,LEN(TRIM(C7))=0,LEN(TRIM(C8))=0,LEN(TRIM(C9))=0,LEN(TRIM(C10))=0,LEN(TRIM(C11))=0,LEN(TRIM(C12))=0,LEN(TRIM(C13))=0,LEN(TRIM(C14))=0,LEN(TRIM(C15))=0),"ADD EVIDENCE",IF(COUNTIF(B6:B15,"Confirmed")+COUNTIF(B6:B15,"Not applicable")=10,"RECORD COMPLETE","CHECK STATUS")))</x:f>
        <x:v>CHECK PENDING</x:v>
      </x:c>
      <x:c r="C18" s="6" t="str">
        <x:v>Resolve CHECK messages before using the results.</x:v>
      </x:c>
      <x:c r="D18" s="6"/>
      <x:c r="E18" s="6"/>
      <x:c r="F18" s="6"/>
    </x:row>
    <x:row r="19" ht="26" customHeight="1">
      <x:c r="A19" s="6"/>
      <x:c r="B19" s="6"/>
      <x:c r="C19" s="6"/>
      <x:c r="D19" s="6"/>
      <x:c r="E19" s="6"/>
      <x:c r="F19" s="6"/>
    </x:row>
    <x:row r="20" ht="26" customHeight="1">
      <x:c r="A20" s="6"/>
      <x:c r="B20" s="6"/>
      <x:c r="C20" s="6"/>
      <x:c r="D20" s="6"/>
      <x:c r="E20" s="6"/>
      <x:c r="F20" s="6"/>
    </x:row>
    <x:row r="21" ht="40" customHeight="1">
      <x:c r="A21" s="18" t="str">
        <x:v>Write an evidence reference even for Not applicable. Record completeness means fields are filled, not that information is correct, a service is suitable or regulatory approval exists.</x:v>
      </x:c>
      <x:c r="B21" s="18"/>
      <x:c r="C21" s="18"/>
      <x:c r="D21" s="18"/>
      <x:c r="E21" s="18"/>
      <x:c r="F21" s="18"/>
    </x:row>
    <x:row r="22" ht="26" customHeight="1">
      <x:c r="A22" s="6"/>
      <x:c r="B22" s="6"/>
      <x:c r="C22" s="6"/>
      <x:c r="D22" s="6"/>
      <x:c r="E22" s="6"/>
      <x:c r="F22" s="6"/>
    </x:row>
    <x:row r="23" ht="40" customHeight="1">
      <x:c r="A23" s="18" t="str">
        <x:v>Use official support channels. Do not place passwords, PAN numbers, bank credentials or customer personal information in this planning workbook.</x:v>
      </x:c>
      <x:c r="B23" s="18"/>
      <x:c r="C23" s="18"/>
      <x:c r="D23" s="18"/>
      <x:c r="E23" s="18"/>
      <x:c r="F23" s="18"/>
    </x:row>
    <x:row r="24" ht="26" customHeight="1">
      <x:c r="A24" s="6"/>
      <x:c r="B24" s="6"/>
      <x:c r="C24" s="6"/>
      <x:c r="D24" s="6"/>
      <x:c r="E24" s="6"/>
      <x:c r="F24" s="6"/>
    </x:row>
    <x:row r="25" ht="26" customHeight="1">
      <x:c r="A25" s="6"/>
      <x:c r="B25" s="6"/>
      <x:c r="C25" s="6"/>
      <x:c r="D25" s="6"/>
      <x:c r="E25" s="6"/>
      <x:c r="F25" s="6"/>
    </x:row>
    <x:row r="26" ht="26" customHeight="1">
      <x:c r="A26" s="6"/>
      <x:c r="B26" s="6"/>
      <x:c r="C26" s="6"/>
      <x:c r="D26" s="6"/>
      <x:c r="E26" s="6"/>
      <x:c r="F26" s="6"/>
    </x:row>
    <x:row r="27" ht="26" customHeight="1">
      <x:c r="A27" s="6"/>
      <x:c r="B27" s="6"/>
      <x:c r="C27" s="6"/>
      <x:c r="D27" s="6"/>
      <x:c r="E27" s="6"/>
      <x:c r="F27" s="6"/>
    </x:row>
    <x:row r="28" ht="26" customHeight="1">
      <x:c r="A28" s="6"/>
      <x:c r="B28" s="6"/>
      <x:c r="C28" s="6"/>
      <x:c r="D28" s="6"/>
      <x:c r="E28" s="6"/>
      <x:c r="F28" s="6"/>
    </x:row>
  </x:sheetData>
  <x:mergeCells>
    <x:mergeCell ref="A1:F1"/>
    <x:mergeCell ref="A2:F2"/>
    <x:mergeCell ref="C5:F5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8:F18"/>
    <x:mergeCell ref="A21:F21"/>
    <x:mergeCell ref="A23:F23"/>
  </x:mergeCells>
  <x:dataValidations count="1">
    <x:dataValidation type="list" sqref="B6:B15">
      <x:formula1>"Not checked,Confirmed,Not applicable"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9" t="str">
        <x:v>SOURCES &amp; RATE REFERENCES</x:v>
      </x:c>
      <x:c r="B1" s="9"/>
      <x:c r="C1" s="9"/>
      <x:c r="D1" s="9"/>
      <x:c r="E1" s="9"/>
      <x:c r="F1" s="9"/>
    </x:row>
    <x:row r="2" ht="40" customHeight="1">
      <x:c r="A2" s="12" t="str">
        <x:v>Checked 27 September 2026 | Public references, not an account-specific offer.</x:v>
      </x:c>
      <x:c r="B2" s="12"/>
      <x:c r="C2" s="12"/>
      <x:c r="D2" s="12"/>
      <x:c r="E2" s="12"/>
      <x:c r="F2" s="12"/>
    </x:row>
    <x:row r="3" ht="26" customHeight="1">
      <x:c r="A3" s="6"/>
      <x:c r="B3" s="6"/>
      <x:c r="C3" s="6"/>
      <x:c r="D3" s="6"/>
      <x:c r="E3" s="6"/>
      <x:c r="F3" s="6"/>
    </x:row>
    <x:row r="4" ht="32" customHeight="1">
      <x:c r="A4" s="34" t="str">
        <x:v>Reference</x:v>
      </x:c>
      <x:c r="B4" s="34" t="str">
        <x:v>Published value / treatment</x:v>
      </x:c>
      <x:c r="C4" s="34" t="str">
        <x:v>Source / qualification</x:v>
      </x:c>
      <x:c r="D4" s="34"/>
      <x:c r="E4" s="34"/>
      <x:c r="F4" s="34"/>
    </x:row>
    <x:row r="5" ht="64" customHeight="1">
      <x:c r="A5" s="6" t="str">
        <x:v>Standard fee</x:v>
      </x:c>
      <x:c r="B5" s="6" t="str">
        <x:v>2% + GST</x:v>
      </x:c>
      <x:c r="C5" s="6" t="str">
        <x:v>https://razorpay.com/pricing/
Method/account terms control.</x:v>
      </x:c>
      <x:c r="D5" s="6"/>
      <x:c r="E5" s="6"/>
      <x:c r="F5" s="6"/>
    </x:row>
    <x:row r="6" ht="64" customHeight="1">
      <x:c r="A6" s="6" t="str">
        <x:v>Premium categories</x:v>
      </x:c>
      <x:c r="B6" s="6" t="str">
        <x:v>3% + GST</x:v>
      </x:c>
      <x:c r="C6" s="6" t="str">
        <x:v>https://razorpay.com/payments-app/
Amex/Diners/international/EMI/corporate card reference.</x:v>
      </x:c>
      <x:c r="D6" s="6"/>
      <x:c r="E6" s="6"/>
      <x:c r="F6" s="6"/>
    </x:row>
    <x:row r="7" ht="64" customHeight="1">
      <x:c r="A7" s="6" t="str">
        <x:v>Credit card on UPI</x:v>
      </x:c>
      <x:c r="B7" s="6" t="str">
        <x:v>2.15% + GST</x:v>
      </x:c>
      <x:c r="C7" s="6" t="str">
        <x:v>https://razorpay.com/pricing/
Different from ordinary bank-account UPI.</x:v>
      </x:c>
      <x:c r="D7" s="6"/>
      <x:c r="E7" s="6"/>
      <x:c r="F7" s="6"/>
    </x:row>
    <x:row r="8" ht="64" customHeight="1">
      <x:c r="A8" s="6" t="str">
        <x:v>GST on processing fee</x:v>
      </x:c>
      <x:c r="B8" s="6" t="str">
        <x:v>18% on the fee</x:v>
      </x:c>
      <x:c r="C8" s="6" t="str">
        <x:v>https://razorpay.com/solutions/e-commerce/
Separate from GST on the underlying sale.</x:v>
      </x:c>
      <x:c r="D8" s="6"/>
      <x:c r="E8" s="6"/>
      <x:c r="F8" s="6"/>
    </x:row>
    <x:row r="9" ht="64" customHeight="1">
      <x:c r="A9" s="6" t="str">
        <x:v>Normal refunds</x:v>
      </x:c>
      <x:c r="B9" s="6" t="str">
        <x:v>Original fee/tax retained</x:v>
      </x:c>
      <x:c r="C9" s="6" t="str">
        <x:v>https://razorpay.com/docs/payments/refunds/normal/
Normal-refund processing fee is separately zero.</x:v>
      </x:c>
      <x:c r="D9" s="6"/>
      <x:c r="E9" s="6"/>
      <x:c r="F9" s="6"/>
    </x:row>
    <x:row r="10" ht="64" customHeight="1">
      <x:c r="A10" s="6" t="str">
        <x:v>Normal settlement</x:v>
      </x:c>
      <x:c r="B10" s="6" t="str">
        <x:v>Check Dashboard schedule</x:v>
      </x:c>
      <x:c r="C10" s="6" t="str">
        <x:v>https://razorpay.com/docs/payments/settlements/
Docs use T+2 working days; pricing FAQ says typically T+1 or Instant.</x:v>
      </x:c>
      <x:c r="D10" s="6"/>
      <x:c r="E10" s="6"/>
      <x:c r="F10" s="6"/>
    </x:row>
    <x:row r="11" ht="64" customHeight="1">
      <x:c r="A11" s="6" t="str">
        <x:v>Early settlement</x:v>
      </x:c>
      <x:c r="B11" s="6" t="str">
        <x:v>Account quote required</x:v>
      </x:c>
      <x:c r="C11" s="6" t="str">
        <x:v>https://razorpay.com/capital/instant-settlements/
Public ranges are not applied automatically.</x:v>
      </x:c>
      <x:c r="D11" s="6"/>
      <x:c r="E11" s="6"/>
      <x:c r="F11" s="6"/>
    </x:row>
    <x:row r="12" ht="64" customHeight="1">
      <x:c r="A12" s="6" t="str">
        <x:v>Welcome offer</x:v>
      </x:c>
      <x:c r="B12" s="6" t="str">
        <x:v>90 days / eligible cap</x:v>
      </x:c>
      <x:c r="C12" s="6" t="str">
        <x:v>https://razorpay.com/terms/90-day-free-pg-offer/
Read eligibility, exclusions, possible ₹199 KYC fee and tax clause. Not modelled automatically.</x:v>
      </x:c>
      <x:c r="D12" s="6"/>
      <x:c r="E12" s="6"/>
      <x:c r="F12" s="6"/>
    </x:row>
    <x:row r="13" ht="26" customHeight="1">
      <x:c r="A13" s="6"/>
      <x:c r="B13" s="6"/>
      <x:c r="C13" s="6"/>
      <x:c r="D13" s="6"/>
      <x:c r="E13" s="6"/>
      <x:c r="F13" s="6"/>
    </x:row>
    <x:row r="14" ht="40" customHeight="1">
      <x:c r="A14" s="18" t="str">
        <x:v>Official source directory (URLs are text; the workbook contains no external-linked calculations).</x:v>
      </x:c>
      <x:c r="B14" s="18"/>
      <x:c r="C14" s="18"/>
      <x:c r="D14" s="18"/>
      <x:c r="E14" s="18"/>
      <x:c r="F14" s="18"/>
    </x:row>
    <x:row r="15" ht="26" customHeight="1">
      <x:c r="A15" s="6"/>
      <x:c r="B15" s="6"/>
      <x:c r="C15" s="6"/>
      <x:c r="D15" s="6"/>
      <x:c r="E15" s="6"/>
      <x:c r="F15" s="6"/>
    </x:row>
    <x:row r="16" ht="45" customHeight="1">
      <x:c r="A16" s="6" t="str">
        <x:v>Razorpay: standard gateway pricing, credit card on UPI and platform fees</x:v>
      </x:c>
      <x:c r="B16" s="6"/>
      <x:c r="C16" s="18" t="str">
        <x:v>https://razorpay.com/pricing/</x:v>
      </x:c>
      <x:c r="D16" s="18"/>
      <x:c r="E16" s="18"/>
      <x:c r="F16" s="18"/>
    </x:row>
    <x:row r="17" ht="45" customHeight="1">
      <x:c r="A17" s="6" t="str">
        <x:v>Razorpay: ecommerce pricing and GST on the processing fee</x:v>
      </x:c>
      <x:c r="B17" s="6"/>
      <x:c r="C17" s="18" t="str">
        <x:v>https://razorpay.com/solutions/e-commerce/</x:v>
      </x:c>
      <x:c r="D17" s="18"/>
      <x:c r="E17" s="18"/>
      <x:c r="F17" s="18"/>
    </x:row>
    <x:row r="18" ht="45" customHeight="1">
      <x:c r="A18" s="6" t="str">
        <x:v>Razorpay: published premium-payment categories and rates</x:v>
      </x:c>
      <x:c r="B18" s="6"/>
      <x:c r="C18" s="18" t="str">
        <x:v>https://razorpay.com/payments-app/</x:v>
      </x:c>
      <x:c r="D18" s="18"/>
      <x:c r="E18" s="18"/>
      <x:c r="F18" s="18"/>
    </x:row>
    <x:row r="19" ht="45" customHeight="1">
      <x:c r="A19" s="6" t="str">
        <x:v>Razorpay: 90-day welcome-offer terms and exclusions</x:v>
      </x:c>
      <x:c r="B19" s="6"/>
      <x:c r="C19" s="18" t="str">
        <x:v>https://razorpay.com/terms/90-day-free-pg-offer/</x:v>
      </x:c>
      <x:c r="D19" s="18"/>
      <x:c r="E19" s="18"/>
      <x:c r="F19" s="18"/>
    </x:row>
    <x:row r="20" ht="45" customHeight="1">
      <x:c r="A20" s="6" t="str">
        <x:v>Razorpay Docs: settlement cycles, captured payments and adjustments</x:v>
      </x:c>
      <x:c r="B20" s="6"/>
      <x:c r="C20" s="18" t="str">
        <x:v>https://razorpay.com/docs/payments/settlements/</x:v>
      </x:c>
      <x:c r="D20" s="18"/>
      <x:c r="E20" s="18"/>
      <x:c r="F20" s="18"/>
    </x:row>
    <x:row r="21" ht="45" customHeight="1">
      <x:c r="A21" s="6" t="str">
        <x:v>Razorpay Docs: Instant Settlements and account limits</x:v>
      </x:c>
      <x:c r="B21" s="6"/>
      <x:c r="C21" s="18" t="str">
        <x:v>https://razorpay.com/docs/payments/settlements/instant/</x:v>
      </x:c>
      <x:c r="D21" s="18"/>
      <x:c r="E21" s="18"/>
      <x:c r="F21" s="18"/>
    </x:row>
    <x:row r="22" ht="45" customHeight="1">
      <x:c r="A22" s="6" t="str">
        <x:v>Razorpay: public instant and same-day settlement price ranges</x:v>
      </x:c>
      <x:c r="B22" s="6"/>
      <x:c r="C22" s="18" t="str">
        <x:v>https://razorpay.com/capital/instant-settlements/</x:v>
      </x:c>
      <x:c r="D22" s="18"/>
      <x:c r="E22" s="18"/>
      <x:c r="F22" s="18"/>
    </x:row>
    <x:row r="23" ht="45" customHeight="1">
      <x:c r="A23" s="6" t="str">
        <x:v>Razorpay Docs: normal refunds and retained processing fees</x:v>
      </x:c>
      <x:c r="B23" s="6"/>
      <x:c r="C23" s="18" t="str">
        <x:v>https://razorpay.com/docs/payments/refunds/normal/</x:v>
      </x:c>
      <x:c r="D23" s="18"/>
      <x:c r="E23" s="18"/>
      <x:c r="F23" s="18"/>
    </x:row>
    <x:row r="24" ht="45" customHeight="1">
      <x:c r="A24" s="6" t="str">
        <x:v>Razorpay Docs: instant refunds and additional charges</x:v>
      </x:c>
      <x:c r="B24" s="6"/>
      <x:c r="C24" s="18" t="str">
        <x:v>https://razorpay.com/docs/payments/refunds/instant/</x:v>
      </x:c>
      <x:c r="D24" s="18"/>
      <x:c r="E24" s="18"/>
      <x:c r="F24" s="18"/>
    </x:row>
    <x:row r="25" ht="45" customHeight="1">
      <x:c r="A25" s="6" t="str">
        <x:v>Razorpay Docs: refund questions and original-fee treatment</x:v>
      </x:c>
      <x:c r="B25" s="6"/>
      <x:c r="C25" s="18" t="str">
        <x:v>https://razorpay.com/docs/payments/refunds/faqs/</x:v>
      </x:c>
      <x:c r="D25" s="18"/>
      <x:c r="E25" s="18"/>
      <x:c r="F25" s="18"/>
    </x:row>
    <x:row r="26" ht="45" customHeight="1">
      <x:c r="A26" s="6" t="str">
        <x:v>Razorpay Docs: settlement details and reports</x:v>
      </x:c>
      <x:c r="B26" s="6"/>
      <x:c r="C26" s="18" t="str">
        <x:v>https://razorpay.com/docs/payments/settlements/dashboard/</x:v>
      </x:c>
      <x:c r="D26" s="18"/>
      <x:c r="E26" s="18"/>
      <x:c r="F26" s="18"/>
    </x:row>
    <x:row r="27" ht="45" customHeight="1">
      <x:c r="A27" s="6" t="str">
        <x:v>Razorpay: merchant terms, fee invoices and reconciliation responsibilities</x:v>
      </x:c>
      <x:c r="B27" s="6"/>
      <x:c r="C27" s="18" t="str">
        <x:v>https://razorpay.com/terms/</x:v>
      </x:c>
      <x:c r="D27" s="18"/>
      <x:c r="E27" s="18"/>
      <x:c r="F27" s="18"/>
    </x:row>
    <x:row r="28" ht="45" customHeight="1">
      <x:c r="A28" s="6" t="str">
        <x:v>Razorpay Docs: disputes and chargebacks</x:v>
      </x:c>
      <x:c r="B28" s="6"/>
      <x:c r="C28" s="18" t="str">
        <x:v>https://razorpay.com/docs/payments/disputes/</x:v>
      </x:c>
      <x:c r="D28" s="18"/>
      <x:c r="E28" s="18"/>
      <x:c r="F28" s="18"/>
    </x:row>
    <x:row r="29" ht="45" customHeight="1">
      <x:c r="A29" s="6" t="str">
        <x:v>Shopify: third-party transaction fees are separate from processor fees</x:v>
      </x:c>
      <x:c r="B29" s="6"/>
      <x:c r="C29" s="18" t="str">
        <x:v>https://help.shopify.com/en/manual/your-account/manage-billing/billing-charges/types-of-charges/third-party-charges/third-party-transaction-fees</x:v>
      </x:c>
      <x:c r="D29" s="18"/>
      <x:c r="E29" s="18"/>
      <x:c r="F29" s="18"/>
    </x:row>
    <x:row r="30" ht="26" customHeight="1">
      <x:c r="A30" s="6"/>
      <x:c r="B30" s="6"/>
      <x:c r="C30" s="6"/>
      <x:c r="D30" s="6"/>
      <x:c r="E30" s="6"/>
      <x:c r="F30" s="6"/>
    </x:row>
    <x:row r="31" ht="26" customHeight="1">
      <x:c r="A31" s="6"/>
      <x:c r="B31" s="6"/>
      <x:c r="C31" s="6"/>
      <x:c r="D31" s="6"/>
      <x:c r="E31" s="6"/>
      <x:c r="F31" s="6"/>
    </x:row>
    <x:row r="32" ht="40" customHeight="1">
      <x:c r="A32" s="18" t="str">
        <x:v>Research distinction: provider facts come from linked official pages; volumes, costs selected for examples and the reconciliation formula are ScaleSaathi illustrations.</x:v>
      </x:c>
      <x:c r="B32" s="18"/>
      <x:c r="C32" s="18"/>
      <x:c r="D32" s="18"/>
      <x:c r="E32" s="18"/>
      <x:c r="F32" s="18"/>
    </x:row>
    <x:row r="33" ht="26" customHeight="1">
      <x:c r="A33" s="6"/>
      <x:c r="B33" s="6"/>
      <x:c r="C33" s="6"/>
      <x:c r="D33" s="6"/>
      <x:c r="E33" s="6"/>
      <x:c r="F33" s="6"/>
    </x:row>
    <x:row r="34" ht="40" customHeight="1">
      <x:c r="A34" s="18" t="str">
        <x:v>Next price/offer review: 27 October 2026, or sooner when official terms change. Recheck time-sensitive terms before publication or any purchase.</x:v>
      </x:c>
      <x:c r="B34" s="18"/>
      <x:c r="C34" s="18"/>
      <x:c r="D34" s="18"/>
      <x:c r="E34" s="18"/>
      <x:c r="F34" s="18"/>
    </x:row>
    <x:row r="35" ht="26" customHeight="1">
      <x:c r="A35" s="6"/>
      <x:c r="B35" s="6"/>
      <x:c r="C35" s="6"/>
      <x:c r="D35" s="6"/>
      <x:c r="E35" s="6"/>
      <x:c r="F35" s="6"/>
    </x:row>
    <x:row r="36" ht="26" customHeight="1">
      <x:c r="A36" s="6"/>
      <x:c r="B36" s="6"/>
      <x:c r="C36" s="6"/>
      <x:c r="D36" s="6"/>
      <x:c r="E36" s="6"/>
      <x:c r="F36" s="6"/>
    </x:row>
    <x:row r="37" ht="26" customHeight="1">
      <x:c r="A37" s="6"/>
      <x:c r="B37" s="6"/>
      <x:c r="C37" s="6"/>
      <x:c r="D37" s="6"/>
      <x:c r="E37" s="6"/>
      <x:c r="F37" s="6"/>
    </x:row>
  </x:sheetData>
  <x:mergeCells>
    <x:mergeCell ref="A1:F1"/>
    <x:mergeCell ref="A2:F2"/>
    <x:mergeCell ref="C4:F4"/>
    <x:mergeCell ref="C5:F5"/>
    <x:mergeCell ref="C6:F6"/>
    <x:mergeCell ref="C7:F7"/>
    <x:mergeCell ref="C8:F8"/>
    <x:mergeCell ref="C9:F9"/>
    <x:mergeCell ref="C10:F10"/>
    <x:mergeCell ref="C11:F11"/>
    <x:mergeCell ref="C12:F12"/>
    <x:mergeCell ref="A14:F14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3:B23"/>
    <x:mergeCell ref="C23:F23"/>
    <x:mergeCell ref="A24:B24"/>
    <x:mergeCell ref="C24:F24"/>
    <x:mergeCell ref="A25:B25"/>
    <x:mergeCell ref="C25:F25"/>
    <x:mergeCell ref="A26:B26"/>
    <x:mergeCell ref="C26:F26"/>
    <x:mergeCell ref="A27:B27"/>
    <x:mergeCell ref="C27:F27"/>
    <x:mergeCell ref="A28:B28"/>
    <x:mergeCell ref="C28:F28"/>
    <x:mergeCell ref="A29:B29"/>
    <x:mergeCell ref="C29:F29"/>
    <x:mergeCell ref="A32:F32"/>
    <x:mergeCell ref="A34:F34"/>
  </x:mergeCells>
  <x:pageMargins left="0.7" right="0.7" top="0.75" bottom="0.75" header="0.3" footer="0.3"/>
</x:worksheet>
</file>